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 Cluster\1 Accounthouders\Ellen\CS\Kosten College B&amp;W\2018\"/>
    </mc:Choice>
  </mc:AlternateContent>
  <bookViews>
    <workbookView xWindow="0" yWindow="0" windowWidth="19200" windowHeight="6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46" i="1" l="1"/>
  <c r="AS32" i="1" l="1"/>
  <c r="AS20" i="1"/>
  <c r="AT20" i="1" s="1"/>
  <c r="AS29" i="1"/>
  <c r="AT32" i="1"/>
  <c r="AT29" i="1"/>
  <c r="AT27" i="1"/>
  <c r="AT26" i="1"/>
  <c r="AT25" i="1"/>
  <c r="AT24" i="1"/>
  <c r="AT23" i="1"/>
  <c r="AT18" i="1"/>
  <c r="AT17" i="1"/>
  <c r="AT15" i="1"/>
  <c r="AT14" i="1"/>
  <c r="AT13" i="1"/>
  <c r="AT12" i="1"/>
  <c r="AT11" i="1"/>
  <c r="AT10" i="1"/>
  <c r="AN20" i="1"/>
  <c r="AO20" i="1" s="1"/>
  <c r="AN29" i="1"/>
  <c r="AO32" i="1"/>
  <c r="AO29" i="1"/>
  <c r="AO27" i="1"/>
  <c r="AO26" i="1"/>
  <c r="AO25" i="1"/>
  <c r="AO24" i="1"/>
  <c r="AO23" i="1"/>
  <c r="AO18" i="1"/>
  <c r="AO17" i="1"/>
  <c r="AI20" i="1"/>
  <c r="AJ20" i="1" s="1"/>
  <c r="AI29" i="1"/>
  <c r="AJ32" i="1"/>
  <c r="AJ29" i="1"/>
  <c r="AJ27" i="1"/>
  <c r="AJ26" i="1"/>
  <c r="AJ25" i="1"/>
  <c r="AJ24" i="1"/>
  <c r="AJ23" i="1"/>
  <c r="AJ18" i="1"/>
  <c r="AJ17" i="1"/>
  <c r="AJ7" i="1"/>
  <c r="AD20" i="1"/>
  <c r="AE20" i="1" s="1"/>
  <c r="AD29" i="1"/>
  <c r="AE32" i="1"/>
  <c r="AE29" i="1"/>
  <c r="AE27" i="1"/>
  <c r="AE26" i="1"/>
  <c r="AE25" i="1"/>
  <c r="AE24" i="1"/>
  <c r="AE23" i="1"/>
  <c r="AE18" i="1"/>
  <c r="AE17" i="1"/>
  <c r="AE6" i="1"/>
  <c r="Y20" i="1"/>
  <c r="Z20" i="1" s="1"/>
  <c r="Y29" i="1"/>
  <c r="Z32" i="1"/>
  <c r="Z29" i="1"/>
  <c r="Z27" i="1"/>
  <c r="Z26" i="1"/>
  <c r="Z25" i="1"/>
  <c r="Z24" i="1"/>
  <c r="Z23" i="1"/>
  <c r="Z18" i="1"/>
  <c r="Z17" i="1"/>
  <c r="Z7" i="1"/>
  <c r="Z6" i="1"/>
  <c r="T20" i="1"/>
  <c r="U20" i="1" s="1"/>
  <c r="T29" i="1"/>
  <c r="U32" i="1"/>
  <c r="U29" i="1"/>
  <c r="U27" i="1"/>
  <c r="U26" i="1"/>
  <c r="U25" i="1"/>
  <c r="U24" i="1"/>
  <c r="U23" i="1"/>
  <c r="U18" i="1"/>
  <c r="U17" i="1"/>
  <c r="U10" i="1"/>
  <c r="U11" i="1"/>
  <c r="U12" i="1"/>
  <c r="U13" i="1"/>
  <c r="U7" i="1"/>
  <c r="U6" i="1"/>
  <c r="O20" i="1"/>
  <c r="P20" i="1" s="1"/>
  <c r="O29" i="1"/>
  <c r="P32" i="1"/>
  <c r="P29" i="1"/>
  <c r="P27" i="1"/>
  <c r="P26" i="1"/>
  <c r="P25" i="1"/>
  <c r="P24" i="1"/>
  <c r="P23" i="1"/>
  <c r="P18" i="1"/>
  <c r="P17" i="1"/>
  <c r="J29" i="1"/>
  <c r="K29" i="1" s="1"/>
  <c r="J20" i="1"/>
  <c r="K32" i="1"/>
  <c r="K27" i="1"/>
  <c r="K26" i="1"/>
  <c r="K25" i="1"/>
  <c r="K24" i="1"/>
  <c r="K23" i="1"/>
  <c r="K20" i="1"/>
  <c r="K18" i="1"/>
  <c r="K17" i="1"/>
  <c r="K15" i="1"/>
  <c r="K14" i="1"/>
  <c r="K13" i="1"/>
  <c r="K12" i="1"/>
  <c r="K11" i="1"/>
  <c r="K10" i="1"/>
  <c r="F27" i="1"/>
  <c r="F29" i="1"/>
  <c r="F20" i="1"/>
  <c r="F15" i="1"/>
  <c r="F14" i="1"/>
  <c r="F13" i="1"/>
  <c r="F12" i="1"/>
  <c r="F11" i="1"/>
  <c r="F10" i="1"/>
  <c r="F6" i="1"/>
  <c r="F32" i="1"/>
  <c r="E29" i="1"/>
  <c r="F17" i="1"/>
  <c r="E20" i="1"/>
  <c r="F18" i="1"/>
  <c r="F26" i="1"/>
  <c r="F25" i="1"/>
  <c r="F24" i="1"/>
  <c r="F23" i="1"/>
  <c r="AO7" i="1" l="1"/>
  <c r="AO15" i="1"/>
  <c r="AO14" i="1"/>
  <c r="AO13" i="1"/>
  <c r="AO12" i="1"/>
  <c r="AO11" i="1"/>
  <c r="AO10" i="1"/>
  <c r="AN7" i="1"/>
  <c r="AO6" i="1"/>
  <c r="AJ15" i="1"/>
  <c r="AJ14" i="1"/>
  <c r="AJ13" i="1"/>
  <c r="AJ12" i="1"/>
  <c r="AJ11" i="1"/>
  <c r="AJ10" i="1"/>
  <c r="AJ6" i="1"/>
  <c r="AE7" i="1"/>
  <c r="AE15" i="1"/>
  <c r="AE14" i="1"/>
  <c r="AE13" i="1"/>
  <c r="AE12" i="1"/>
  <c r="AE11" i="1"/>
  <c r="AE10" i="1"/>
  <c r="AD6" i="1"/>
  <c r="AD7" i="1" s="1"/>
  <c r="S7" i="1"/>
  <c r="P7" i="1"/>
  <c r="K7" i="1"/>
  <c r="F7" i="1"/>
  <c r="Z15" i="1"/>
  <c r="Z14" i="1"/>
  <c r="Z13" i="1"/>
  <c r="Z12" i="1"/>
  <c r="Z11" i="1"/>
  <c r="Z10" i="1"/>
  <c r="Y7" i="1"/>
  <c r="Y6" i="1"/>
  <c r="U15" i="1"/>
  <c r="U14" i="1"/>
  <c r="T7" i="1"/>
  <c r="T6" i="1"/>
  <c r="P15" i="1"/>
  <c r="P14" i="1"/>
  <c r="P13" i="1"/>
  <c r="P12" i="1"/>
  <c r="P11" i="1"/>
  <c r="P10" i="1"/>
  <c r="O7" i="1"/>
  <c r="P6" i="1"/>
  <c r="N7" i="1"/>
  <c r="K6" i="1"/>
  <c r="E14" i="1"/>
  <c r="E13" i="1"/>
  <c r="E7" i="1"/>
  <c r="AR20" i="1" l="1"/>
  <c r="AQ20" i="1"/>
  <c r="AP20" i="1"/>
  <c r="AM20" i="1"/>
  <c r="AL20" i="1"/>
  <c r="AK20" i="1"/>
  <c r="AH20" i="1"/>
  <c r="AG20" i="1"/>
  <c r="AF20" i="1"/>
  <c r="AC20" i="1"/>
  <c r="AB20" i="1"/>
  <c r="X20" i="1"/>
  <c r="W20" i="1"/>
  <c r="S20" i="1"/>
  <c r="R20" i="1"/>
  <c r="N20" i="1"/>
  <c r="I20" i="1"/>
  <c r="D20" i="1"/>
  <c r="C20" i="1"/>
  <c r="AR29" i="1"/>
  <c r="AQ29" i="1"/>
  <c r="AP29" i="1"/>
  <c r="AM29" i="1"/>
  <c r="AL29" i="1"/>
  <c r="AK29" i="1"/>
  <c r="AH29" i="1"/>
  <c r="AG29" i="1"/>
  <c r="AF29" i="1"/>
  <c r="AC29" i="1"/>
  <c r="AB29" i="1"/>
  <c r="AA29" i="1"/>
  <c r="X29" i="1"/>
  <c r="W29" i="1"/>
  <c r="V29" i="1"/>
  <c r="S29" i="1"/>
  <c r="R29" i="1"/>
  <c r="Q29" i="1"/>
  <c r="N29" i="1"/>
  <c r="M29" i="1"/>
  <c r="L29" i="1"/>
  <c r="I29" i="1"/>
  <c r="H29" i="1"/>
  <c r="G29" i="1"/>
  <c r="D29" i="1"/>
  <c r="C29" i="1"/>
  <c r="B29" i="1"/>
  <c r="AC7" i="1" l="1"/>
  <c r="X7" i="1"/>
  <c r="I7" i="1"/>
  <c r="D7" i="1"/>
  <c r="D13" i="1"/>
  <c r="D14" i="1"/>
  <c r="AL7" i="1" l="1"/>
  <c r="AK7" i="1"/>
  <c r="AG7" i="1"/>
  <c r="AF7" i="1"/>
  <c r="AA20" i="1"/>
  <c r="AB7" i="1"/>
  <c r="AA7" i="1"/>
  <c r="V20" i="1"/>
  <c r="W7" i="1"/>
  <c r="V7" i="1"/>
  <c r="Q20" i="1"/>
  <c r="R7" i="1"/>
  <c r="Q7" i="1"/>
  <c r="M20" i="1"/>
  <c r="L20" i="1"/>
  <c r="M7" i="1"/>
  <c r="L7" i="1"/>
  <c r="G20" i="1"/>
  <c r="H7" i="1"/>
  <c r="G7" i="1"/>
  <c r="B7" i="1"/>
  <c r="C14" i="1"/>
  <c r="C13" i="1"/>
  <c r="C7" i="1"/>
  <c r="H20" i="1" l="1"/>
  <c r="B20" i="1" l="1"/>
</calcChain>
</file>

<file path=xl/sharedStrings.xml><?xml version="1.0" encoding="utf-8"?>
<sst xmlns="http://schemas.openxmlformats.org/spreadsheetml/2006/main" count="95" uniqueCount="55">
  <si>
    <t>JW Sparreboom</t>
  </si>
  <si>
    <t>JM vd Heuvel</t>
  </si>
  <si>
    <t>E van Wageningen</t>
  </si>
  <si>
    <t>E Rentenaar</t>
  </si>
  <si>
    <t>Collectief (*)</t>
  </si>
  <si>
    <t xml:space="preserve">1e kw </t>
  </si>
  <si>
    <t>1e kw</t>
  </si>
  <si>
    <t xml:space="preserve">1. Vergoeding km declaratie </t>
  </si>
  <si>
    <t>aantal km à 0,28 netto</t>
  </si>
  <si>
    <t>vergoeding dienstreizen eigen auto</t>
  </si>
  <si>
    <t>2.a Overige vergoedingen o.b.v. declaratie</t>
  </si>
  <si>
    <t>verblijfkosten dienstreis</t>
  </si>
  <si>
    <t>parkeerkosten dienstreis</t>
  </si>
  <si>
    <t>openbaar vervoer dienstreis</t>
  </si>
  <si>
    <t xml:space="preserve">diensteis binnen gemeente </t>
  </si>
  <si>
    <t>Woonwerk binnen gemeente</t>
  </si>
  <si>
    <t>overige kosten</t>
  </si>
  <si>
    <t>2.b Overige vergoedingen betaald door gem.**</t>
  </si>
  <si>
    <t>verblijfkosten</t>
  </si>
  <si>
    <t>overig</t>
  </si>
  <si>
    <t>totaal overige vergoedingen</t>
  </si>
  <si>
    <t>3. Vervoer</t>
  </si>
  <si>
    <t>aantal ritten taxi</t>
  </si>
  <si>
    <t>aantal km taxi</t>
  </si>
  <si>
    <t>kosten taxi</t>
  </si>
  <si>
    <t>openbaar vervoer</t>
  </si>
  <si>
    <t>parkeerkosten</t>
  </si>
  <si>
    <t>totaal kosten vervoer</t>
  </si>
  <si>
    <t>(*)        Collectief: uitgaven via de financiële administratie.</t>
  </si>
  <si>
    <t xml:space="preserve">            Betreft kosten voor het gehele college.</t>
  </si>
  <si>
    <t xml:space="preserve">            financiële administratie exclusief kosten bedrijfscatering</t>
  </si>
  <si>
    <t xml:space="preserve">                 </t>
  </si>
  <si>
    <t>IR Adema</t>
  </si>
  <si>
    <t xml:space="preserve">(**)   Kosten geboekt t/m 31 december  in genoemde periode in de </t>
  </si>
  <si>
    <t>4. Training, opleiding, coaching, studiereis en congreskosten</t>
  </si>
  <si>
    <t>Totaal</t>
  </si>
  <si>
    <t>Totaal 2018 betreft 1 jan tot en met 31 december 2018**</t>
  </si>
  <si>
    <t>Totaal 2018</t>
  </si>
  <si>
    <t>2e kw</t>
  </si>
  <si>
    <r>
      <t xml:space="preserve">JA Fackeldey 
</t>
    </r>
    <r>
      <rPr>
        <b/>
        <sz val="8"/>
        <color theme="0"/>
        <rFont val="Calibri"/>
        <family val="2"/>
        <scheme val="minor"/>
      </rPr>
      <t>(uit dienst 17-04-2018)</t>
    </r>
  </si>
  <si>
    <r>
      <t xml:space="preserve">PE den Os
</t>
    </r>
    <r>
      <rPr>
        <b/>
        <sz val="8"/>
        <color theme="0"/>
        <rFont val="Calibri"/>
        <family val="2"/>
        <scheme val="minor"/>
      </rPr>
      <t>(in dienst 13-06-2018)</t>
    </r>
  </si>
  <si>
    <r>
      <t xml:space="preserve">PA Schot
</t>
    </r>
    <r>
      <rPr>
        <b/>
        <sz val="8"/>
        <color theme="0"/>
        <rFont val="Calibri"/>
        <family val="2"/>
        <scheme val="minor"/>
      </rPr>
      <t>(in dienst 13-06-2018)</t>
    </r>
  </si>
  <si>
    <t>3e kw</t>
  </si>
  <si>
    <t xml:space="preserve">Deze periode: betreft het 3e  kwartaal 2018 </t>
  </si>
  <si>
    <t>4e kw</t>
  </si>
  <si>
    <t>Adema</t>
  </si>
  <si>
    <t>Overig</t>
  </si>
  <si>
    <t>Nieuwspoort - Poortersbijdrage lidmaatschap 2019</t>
  </si>
  <si>
    <t>Holwerda verhuizingen - Verhuizing Ina</t>
  </si>
  <si>
    <t>Parkeerkosten</t>
  </si>
  <si>
    <t>Parkeerontheffing Lelystad Stadshart</t>
  </si>
  <si>
    <t>Parkeerabonnement Lelystad Garages KH-058-R</t>
  </si>
  <si>
    <t>Parkeervergunning alle gebieden PS-584-V</t>
  </si>
  <si>
    <t>Parkeerabonnement Lelystad Garages PS-584-V</t>
  </si>
  <si>
    <t>Parkeervergunning alle gebieden KH-058-R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</si>
</sst>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Tahom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sz val="9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6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indent="2"/>
    </xf>
    <xf numFmtId="2" fontId="6" fillId="0" borderId="7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center" vertical="top"/>
    </xf>
    <xf numFmtId="3" fontId="6" fillId="0" borderId="8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2" fontId="5" fillId="0" borderId="7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indent="3"/>
    </xf>
    <xf numFmtId="2" fontId="2" fillId="0" borderId="0" xfId="0" applyNumberFormat="1" applyFont="1" applyAlignment="1">
      <alignment horizontal="left" vertical="top"/>
    </xf>
    <xf numFmtId="2" fontId="8" fillId="0" borderId="7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2" fontId="8" fillId="0" borderId="7" xfId="0" applyNumberFormat="1" applyFont="1" applyBorder="1" applyAlignment="1">
      <alignment horizontal="center" vertical="top"/>
    </xf>
    <xf numFmtId="2" fontId="8" fillId="0" borderId="8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indent="3"/>
    </xf>
    <xf numFmtId="0" fontId="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2" fontId="8" fillId="0" borderId="5" xfId="0" applyNumberFormat="1" applyFont="1" applyBorder="1" applyAlignment="1">
      <alignment horizontal="center" vertical="top"/>
    </xf>
    <xf numFmtId="2" fontId="8" fillId="0" borderId="5" xfId="0" applyNumberFormat="1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center" vertical="top"/>
    </xf>
    <xf numFmtId="4" fontId="6" fillId="0" borderId="7" xfId="0" applyNumberFormat="1" applyFont="1" applyFill="1" applyBorder="1" applyAlignment="1">
      <alignment horizontal="center" vertical="top"/>
    </xf>
    <xf numFmtId="4" fontId="5" fillId="0" borderId="7" xfId="0" applyNumberFormat="1" applyFont="1" applyFill="1" applyBorder="1" applyAlignment="1">
      <alignment horizontal="center" vertical="top"/>
    </xf>
    <xf numFmtId="4" fontId="5" fillId="0" borderId="8" xfId="0" applyNumberFormat="1" applyFont="1" applyFill="1" applyBorder="1" applyAlignment="1">
      <alignment horizontal="center" vertical="top"/>
    </xf>
    <xf numFmtId="4" fontId="8" fillId="0" borderId="7" xfId="0" applyNumberFormat="1" applyFont="1" applyFill="1" applyBorder="1" applyAlignment="1">
      <alignment horizontal="center" vertical="top"/>
    </xf>
    <xf numFmtId="4" fontId="8" fillId="0" borderId="8" xfId="0" applyNumberFormat="1" applyFont="1" applyFill="1" applyBorder="1" applyAlignment="1">
      <alignment horizontal="center" vertical="top"/>
    </xf>
    <xf numFmtId="4" fontId="8" fillId="0" borderId="7" xfId="0" applyNumberFormat="1" applyFont="1" applyBorder="1" applyAlignment="1">
      <alignment horizontal="center" vertical="top"/>
    </xf>
    <xf numFmtId="4" fontId="8" fillId="0" borderId="8" xfId="0" applyNumberFormat="1" applyFont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2" fontId="8" fillId="0" borderId="8" xfId="0" applyNumberFormat="1" applyFont="1" applyFill="1" applyBorder="1" applyAlignment="1">
      <alignment horizontal="center" vertical="top"/>
    </xf>
    <xf numFmtId="2" fontId="8" fillId="0" borderId="5" xfId="0" applyNumberFormat="1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top"/>
    </xf>
    <xf numFmtId="2" fontId="8" fillId="0" borderId="5" xfId="0" applyNumberFormat="1" applyFont="1" applyFill="1" applyBorder="1" applyAlignment="1">
      <alignment vertical="top"/>
    </xf>
    <xf numFmtId="2" fontId="8" fillId="0" borderId="3" xfId="0" applyNumberFormat="1" applyFont="1" applyFill="1" applyBorder="1" applyAlignment="1">
      <alignment vertical="top"/>
    </xf>
    <xf numFmtId="2" fontId="8" fillId="0" borderId="3" xfId="0" applyNumberFormat="1" applyFont="1" applyFill="1" applyBorder="1" applyAlignment="1">
      <alignment horizontal="center" vertical="top"/>
    </xf>
    <xf numFmtId="1" fontId="6" fillId="0" borderId="8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43" fontId="2" fillId="0" borderId="0" xfId="1" applyFont="1" applyAlignment="1">
      <alignment horizontal="center" vertical="top"/>
    </xf>
    <xf numFmtId="43" fontId="7" fillId="0" borderId="0" xfId="1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6"/>
  <sheetViews>
    <sheetView tabSelected="1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F56" sqref="F56"/>
    </sheetView>
  </sheetViews>
  <sheetFormatPr defaultColWidth="9" defaultRowHeight="12" x14ac:dyDescent="0.25"/>
  <cols>
    <col min="1" max="1" width="47" style="1" customWidth="1"/>
    <col min="2" max="16" width="10.42578125" style="37" customWidth="1"/>
    <col min="17" max="20" width="10.42578125" style="38" customWidth="1"/>
    <col min="21" max="26" width="10.42578125" style="37" customWidth="1"/>
    <col min="27" max="30" width="10.42578125" style="38" customWidth="1"/>
    <col min="31" max="46" width="10.42578125" style="37" customWidth="1"/>
    <col min="47" max="16384" width="9" style="1"/>
  </cols>
  <sheetData>
    <row r="1" spans="1:100" ht="12.75" thickBot="1" x14ac:dyDescent="0.3"/>
    <row r="2" spans="1:100" s="2" customFormat="1" ht="32.450000000000003" customHeight="1" thickBot="1" x14ac:dyDescent="0.3">
      <c r="A2" s="41">
        <v>2018</v>
      </c>
      <c r="B2" s="63" t="s">
        <v>32</v>
      </c>
      <c r="C2" s="63"/>
      <c r="D2" s="63"/>
      <c r="E2" s="63"/>
      <c r="F2" s="63"/>
      <c r="G2" s="65" t="s">
        <v>39</v>
      </c>
      <c r="H2" s="65"/>
      <c r="I2" s="65"/>
      <c r="J2" s="65"/>
      <c r="K2" s="63"/>
      <c r="L2" s="63" t="s">
        <v>0</v>
      </c>
      <c r="M2" s="63"/>
      <c r="N2" s="63"/>
      <c r="O2" s="63"/>
      <c r="P2" s="63"/>
      <c r="Q2" s="63" t="s">
        <v>1</v>
      </c>
      <c r="R2" s="63"/>
      <c r="S2" s="63"/>
      <c r="T2" s="63"/>
      <c r="U2" s="63"/>
      <c r="V2" s="63" t="s">
        <v>2</v>
      </c>
      <c r="W2" s="63"/>
      <c r="X2" s="63"/>
      <c r="Y2" s="63"/>
      <c r="Z2" s="63"/>
      <c r="AA2" s="63" t="s">
        <v>3</v>
      </c>
      <c r="AB2" s="63"/>
      <c r="AC2" s="63"/>
      <c r="AD2" s="63"/>
      <c r="AE2" s="63"/>
      <c r="AF2" s="65" t="s">
        <v>40</v>
      </c>
      <c r="AG2" s="63"/>
      <c r="AH2" s="63"/>
      <c r="AI2" s="63"/>
      <c r="AJ2" s="63"/>
      <c r="AK2" s="65" t="s">
        <v>41</v>
      </c>
      <c r="AL2" s="63"/>
      <c r="AM2" s="63"/>
      <c r="AN2" s="63"/>
      <c r="AO2" s="63"/>
      <c r="AP2" s="63" t="s">
        <v>4</v>
      </c>
      <c r="AQ2" s="63"/>
      <c r="AR2" s="63"/>
      <c r="AS2" s="63"/>
      <c r="AT2" s="64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4" customFormat="1" x14ac:dyDescent="0.25">
      <c r="A3" s="42" t="s">
        <v>43</v>
      </c>
      <c r="B3" s="45" t="s">
        <v>6</v>
      </c>
      <c r="C3" s="45" t="s">
        <v>38</v>
      </c>
      <c r="D3" s="45" t="s">
        <v>42</v>
      </c>
      <c r="E3" s="45" t="s">
        <v>44</v>
      </c>
      <c r="F3" s="45" t="s">
        <v>37</v>
      </c>
      <c r="G3" s="40" t="s">
        <v>6</v>
      </c>
      <c r="H3" s="40" t="s">
        <v>38</v>
      </c>
      <c r="I3" s="40" t="s">
        <v>42</v>
      </c>
      <c r="J3" s="40" t="s">
        <v>44</v>
      </c>
      <c r="K3" s="40" t="s">
        <v>37</v>
      </c>
      <c r="L3" s="40" t="s">
        <v>6</v>
      </c>
      <c r="M3" s="40" t="s">
        <v>38</v>
      </c>
      <c r="N3" s="40" t="s">
        <v>42</v>
      </c>
      <c r="O3" s="40" t="s">
        <v>44</v>
      </c>
      <c r="P3" s="40" t="s">
        <v>37</v>
      </c>
      <c r="Q3" s="40" t="s">
        <v>6</v>
      </c>
      <c r="R3" s="40" t="s">
        <v>38</v>
      </c>
      <c r="S3" s="40" t="s">
        <v>42</v>
      </c>
      <c r="T3" s="40" t="s">
        <v>44</v>
      </c>
      <c r="U3" s="40" t="s">
        <v>37</v>
      </c>
      <c r="V3" s="40" t="s">
        <v>6</v>
      </c>
      <c r="W3" s="40" t="s">
        <v>38</v>
      </c>
      <c r="X3" s="40" t="s">
        <v>42</v>
      </c>
      <c r="Y3" s="40" t="s">
        <v>44</v>
      </c>
      <c r="Z3" s="40" t="s">
        <v>37</v>
      </c>
      <c r="AA3" s="40" t="s">
        <v>6</v>
      </c>
      <c r="AB3" s="40" t="s">
        <v>38</v>
      </c>
      <c r="AC3" s="40" t="s">
        <v>42</v>
      </c>
      <c r="AD3" s="40" t="s">
        <v>44</v>
      </c>
      <c r="AE3" s="40" t="s">
        <v>37</v>
      </c>
      <c r="AF3" s="40" t="s">
        <v>6</v>
      </c>
      <c r="AG3" s="40" t="s">
        <v>38</v>
      </c>
      <c r="AH3" s="40" t="s">
        <v>42</v>
      </c>
      <c r="AI3" s="40" t="s">
        <v>44</v>
      </c>
      <c r="AJ3" s="40" t="s">
        <v>37</v>
      </c>
      <c r="AK3" s="40" t="s">
        <v>6</v>
      </c>
      <c r="AL3" s="40" t="s">
        <v>38</v>
      </c>
      <c r="AM3" s="40" t="s">
        <v>42</v>
      </c>
      <c r="AN3" s="40" t="s">
        <v>44</v>
      </c>
      <c r="AO3" s="40" t="s">
        <v>37</v>
      </c>
      <c r="AP3" s="40" t="s">
        <v>5</v>
      </c>
      <c r="AQ3" s="40" t="s">
        <v>38</v>
      </c>
      <c r="AR3" s="40" t="s">
        <v>42</v>
      </c>
      <c r="AS3" s="40" t="s">
        <v>44</v>
      </c>
      <c r="AT3" s="40" t="s">
        <v>37</v>
      </c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s="4" customFormat="1" ht="15.75" customHeight="1" thickBot="1" x14ac:dyDescent="0.3">
      <c r="A4" s="43" t="s">
        <v>36</v>
      </c>
      <c r="B4" s="46"/>
      <c r="C4" s="46"/>
      <c r="D4" s="46"/>
      <c r="E4" s="46"/>
      <c r="F4" s="46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.75" x14ac:dyDescent="0.25">
      <c r="A5" s="7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100" x14ac:dyDescent="0.25">
      <c r="A6" s="10" t="s">
        <v>8</v>
      </c>
      <c r="B6" s="55">
        <v>801</v>
      </c>
      <c r="C6" s="55">
        <v>1460</v>
      </c>
      <c r="D6" s="55">
        <v>0</v>
      </c>
      <c r="E6" s="55">
        <v>0</v>
      </c>
      <c r="F6" s="55">
        <f>SUM(B6:E6)</f>
        <v>2261</v>
      </c>
      <c r="G6" s="55">
        <v>0</v>
      </c>
      <c r="H6" s="55">
        <v>882</v>
      </c>
      <c r="I6" s="55">
        <v>267</v>
      </c>
      <c r="J6" s="55">
        <v>0</v>
      </c>
      <c r="K6" s="55">
        <f>SUM(G6:J6)</f>
        <v>1149</v>
      </c>
      <c r="L6" s="55">
        <v>0</v>
      </c>
      <c r="M6" s="55">
        <v>0</v>
      </c>
      <c r="N6" s="55">
        <v>0</v>
      </c>
      <c r="O6" s="55">
        <v>250</v>
      </c>
      <c r="P6" s="55">
        <f>SUM(L6:O6)</f>
        <v>250</v>
      </c>
      <c r="Q6" s="55">
        <v>0</v>
      </c>
      <c r="R6" s="55">
        <v>212</v>
      </c>
      <c r="S6" s="55">
        <v>948</v>
      </c>
      <c r="T6" s="55">
        <f>70+504</f>
        <v>574</v>
      </c>
      <c r="U6" s="55">
        <f>SUM(Q6:T6)</f>
        <v>1734</v>
      </c>
      <c r="V6" s="55">
        <v>0</v>
      </c>
      <c r="W6" s="55">
        <v>0</v>
      </c>
      <c r="X6" s="55">
        <v>493</v>
      </c>
      <c r="Y6" s="55">
        <f>302+282+649</f>
        <v>1233</v>
      </c>
      <c r="Z6" s="55">
        <f>SUM(V6:Y6)</f>
        <v>1726</v>
      </c>
      <c r="AA6" s="55">
        <v>0</v>
      </c>
      <c r="AB6" s="55">
        <v>951</v>
      </c>
      <c r="AC6" s="55">
        <v>650</v>
      </c>
      <c r="AD6" s="55">
        <f>334+385+428</f>
        <v>1147</v>
      </c>
      <c r="AE6" s="55">
        <f>SUM(AA6:AD6)</f>
        <v>2748</v>
      </c>
      <c r="AF6" s="55">
        <v>0</v>
      </c>
      <c r="AG6" s="55">
        <v>0</v>
      </c>
      <c r="AH6" s="55">
        <v>0</v>
      </c>
      <c r="AI6" s="55">
        <v>0</v>
      </c>
      <c r="AJ6" s="55">
        <f>SUM(AF6:AI6)</f>
        <v>0</v>
      </c>
      <c r="AK6" s="55">
        <v>0</v>
      </c>
      <c r="AL6" s="55">
        <v>0</v>
      </c>
      <c r="AM6" s="55">
        <v>0</v>
      </c>
      <c r="AN6" s="55">
        <v>140</v>
      </c>
      <c r="AO6" s="55">
        <f>SUM(AK6:AN6)</f>
        <v>140</v>
      </c>
      <c r="AP6" s="12"/>
      <c r="AQ6" s="12"/>
      <c r="AR6" s="12"/>
      <c r="AS6" s="12"/>
      <c r="AT6" s="13"/>
      <c r="AV6" s="1" t="s">
        <v>31</v>
      </c>
    </row>
    <row r="7" spans="1:100" x14ac:dyDescent="0.25">
      <c r="A7" s="14" t="s">
        <v>9</v>
      </c>
      <c r="B7" s="11">
        <f>+B6*0.28</f>
        <v>224.28000000000003</v>
      </c>
      <c r="C7" s="11">
        <f>+C6*0.28</f>
        <v>408.8</v>
      </c>
      <c r="D7" s="11">
        <f>+D6*0.28</f>
        <v>0</v>
      </c>
      <c r="E7" s="11">
        <f>+E6*0.28</f>
        <v>0</v>
      </c>
      <c r="F7" s="11">
        <f>SUM(B7:E7)</f>
        <v>633.08000000000004</v>
      </c>
      <c r="G7" s="11">
        <f>+G6*0.28</f>
        <v>0</v>
      </c>
      <c r="H7" s="11">
        <f>+H6*0.28</f>
        <v>246.96000000000004</v>
      </c>
      <c r="I7" s="11">
        <f>+I6*0.28</f>
        <v>74.760000000000005</v>
      </c>
      <c r="J7" s="11">
        <v>0</v>
      </c>
      <c r="K7" s="11">
        <f>SUM(G7:J7)</f>
        <v>321.72000000000003</v>
      </c>
      <c r="L7" s="11">
        <f>+L6*0.28</f>
        <v>0</v>
      </c>
      <c r="M7" s="11">
        <f>+M6*0.28</f>
        <v>0</v>
      </c>
      <c r="N7" s="11">
        <f>+N6*0.28</f>
        <v>0</v>
      </c>
      <c r="O7" s="11">
        <f>+O6*0.28</f>
        <v>70</v>
      </c>
      <c r="P7" s="11">
        <f>SUM(L7:O7)</f>
        <v>70</v>
      </c>
      <c r="Q7" s="11">
        <f>+Q6*0.28</f>
        <v>0</v>
      </c>
      <c r="R7" s="11">
        <f>+R6*0.28</f>
        <v>59.360000000000007</v>
      </c>
      <c r="S7" s="11">
        <f>+S6*0.28</f>
        <v>265.44</v>
      </c>
      <c r="T7" s="11">
        <f>+T6*0.28</f>
        <v>160.72000000000003</v>
      </c>
      <c r="U7" s="55">
        <f>SUM(Q7:T7)</f>
        <v>485.52000000000004</v>
      </c>
      <c r="V7" s="11">
        <f>+V6*0.28</f>
        <v>0</v>
      </c>
      <c r="W7" s="11">
        <f>+W6*0.28</f>
        <v>0</v>
      </c>
      <c r="X7" s="11">
        <f>+X6*0.28</f>
        <v>138.04000000000002</v>
      </c>
      <c r="Y7" s="11">
        <f>+Y6*0.28</f>
        <v>345.24</v>
      </c>
      <c r="Z7" s="11">
        <f>SUM(V7:Y7)</f>
        <v>483.28000000000003</v>
      </c>
      <c r="AA7" s="11">
        <f>+AA6*0.28</f>
        <v>0</v>
      </c>
      <c r="AB7" s="11">
        <f>+AB6*0.28</f>
        <v>266.28000000000003</v>
      </c>
      <c r="AC7" s="11">
        <f>+AC6*0.28</f>
        <v>182.00000000000003</v>
      </c>
      <c r="AD7" s="11">
        <f>+AD6*0.28</f>
        <v>321.16000000000003</v>
      </c>
      <c r="AE7" s="11">
        <f>SUM(AA7:AD7)</f>
        <v>769.44</v>
      </c>
      <c r="AF7" s="11">
        <f>+AF6*0.28</f>
        <v>0</v>
      </c>
      <c r="AG7" s="11">
        <f>+AG6*0.28</f>
        <v>0</v>
      </c>
      <c r="AH7" s="11">
        <v>0</v>
      </c>
      <c r="AI7" s="11">
        <v>0</v>
      </c>
      <c r="AJ7" s="11">
        <f>SUM(AF7:AI7)</f>
        <v>0</v>
      </c>
      <c r="AK7" s="11">
        <f>+AK6*0.28</f>
        <v>0</v>
      </c>
      <c r="AL7" s="11">
        <f>+AL6*0.28</f>
        <v>0</v>
      </c>
      <c r="AM7" s="11">
        <v>0</v>
      </c>
      <c r="AN7" s="11">
        <f>+AN6*0.28</f>
        <v>39.200000000000003</v>
      </c>
      <c r="AO7" s="11">
        <f>SUM(AK7:AN7)</f>
        <v>39.200000000000003</v>
      </c>
      <c r="AP7" s="48"/>
      <c r="AQ7" s="48"/>
      <c r="AR7" s="48"/>
      <c r="AS7" s="48"/>
      <c r="AT7" s="47"/>
    </row>
    <row r="8" spans="1:100" x14ac:dyDescent="0.25">
      <c r="A8" s="16"/>
      <c r="B8" s="17"/>
      <c r="C8" s="17"/>
      <c r="D8" s="17"/>
      <c r="E8" s="17"/>
      <c r="F8" s="49"/>
      <c r="G8" s="17"/>
      <c r="H8" s="17"/>
      <c r="I8" s="17"/>
      <c r="J8" s="17"/>
      <c r="K8" s="49"/>
      <c r="L8" s="17"/>
      <c r="M8" s="17"/>
      <c r="N8" s="17"/>
      <c r="O8" s="17"/>
      <c r="P8" s="49"/>
      <c r="Q8" s="17"/>
      <c r="R8" s="17"/>
      <c r="S8" s="17"/>
      <c r="T8" s="17"/>
      <c r="U8" s="49"/>
      <c r="V8" s="17"/>
      <c r="W8" s="17"/>
      <c r="X8" s="17"/>
      <c r="Y8" s="17"/>
      <c r="Z8" s="49"/>
      <c r="AA8" s="17"/>
      <c r="AB8" s="17"/>
      <c r="AC8" s="17"/>
      <c r="AD8" s="17"/>
      <c r="AE8" s="49"/>
      <c r="AF8" s="17"/>
      <c r="AG8" s="17"/>
      <c r="AH8" s="17"/>
      <c r="AI8" s="17"/>
      <c r="AJ8" s="49"/>
      <c r="AK8" s="17"/>
      <c r="AL8" s="17"/>
      <c r="AM8" s="17"/>
      <c r="AN8" s="17"/>
      <c r="AO8" s="49"/>
      <c r="AP8" s="49"/>
      <c r="AQ8" s="49"/>
      <c r="AR8" s="49"/>
      <c r="AS8" s="49"/>
      <c r="AT8" s="50"/>
    </row>
    <row r="9" spans="1:100" ht="12.75" x14ac:dyDescent="0.25">
      <c r="A9" s="7" t="s">
        <v>10</v>
      </c>
      <c r="B9" s="17"/>
      <c r="C9" s="17"/>
      <c r="D9" s="17"/>
      <c r="E9" s="17"/>
      <c r="F9" s="49"/>
      <c r="G9" s="17"/>
      <c r="H9" s="17"/>
      <c r="I9" s="17"/>
      <c r="J9" s="17"/>
      <c r="K9" s="49"/>
      <c r="L9" s="17"/>
      <c r="M9" s="17"/>
      <c r="N9" s="17"/>
      <c r="O9" s="17"/>
      <c r="P9" s="49"/>
      <c r="Q9" s="17"/>
      <c r="R9" s="17"/>
      <c r="S9" s="17"/>
      <c r="T9" s="17"/>
      <c r="U9" s="49"/>
      <c r="V9" s="17"/>
      <c r="W9" s="17"/>
      <c r="X9" s="17"/>
      <c r="Y9" s="17"/>
      <c r="Z9" s="49"/>
      <c r="AA9" s="17"/>
      <c r="AB9" s="17"/>
      <c r="AC9" s="17"/>
      <c r="AD9" s="17"/>
      <c r="AE9" s="49"/>
      <c r="AF9" s="17"/>
      <c r="AG9" s="17"/>
      <c r="AH9" s="17"/>
      <c r="AI9" s="17"/>
      <c r="AJ9" s="49"/>
      <c r="AK9" s="17"/>
      <c r="AL9" s="17"/>
      <c r="AM9" s="17"/>
      <c r="AN9" s="17"/>
      <c r="AO9" s="49"/>
      <c r="AP9" s="49"/>
      <c r="AQ9" s="49"/>
      <c r="AR9" s="49"/>
      <c r="AS9" s="49"/>
      <c r="AT9" s="50"/>
    </row>
    <row r="10" spans="1:100" x14ac:dyDescent="0.25">
      <c r="A10" s="18" t="s">
        <v>11</v>
      </c>
      <c r="B10" s="48">
        <v>0</v>
      </c>
      <c r="C10" s="48">
        <v>0</v>
      </c>
      <c r="D10" s="11">
        <v>0</v>
      </c>
      <c r="E10" s="11">
        <v>0</v>
      </c>
      <c r="F10" s="11">
        <f t="shared" ref="F10:F15" si="0">SUM(B10:E10)</f>
        <v>0</v>
      </c>
      <c r="G10" s="48">
        <v>0</v>
      </c>
      <c r="H10" s="48">
        <v>118</v>
      </c>
      <c r="I10" s="11">
        <v>0</v>
      </c>
      <c r="J10" s="11">
        <v>0</v>
      </c>
      <c r="K10" s="11">
        <f t="shared" ref="K10:K15" si="1">SUM(G10:J10)</f>
        <v>118</v>
      </c>
      <c r="L10" s="48">
        <v>0</v>
      </c>
      <c r="M10" s="48">
        <v>0</v>
      </c>
      <c r="N10" s="48">
        <v>0</v>
      </c>
      <c r="O10" s="48">
        <v>0</v>
      </c>
      <c r="P10" s="11">
        <f t="shared" ref="P10:P20" si="2">SUM(L10:O10)</f>
        <v>0</v>
      </c>
      <c r="Q10" s="48">
        <v>0</v>
      </c>
      <c r="R10" s="48">
        <v>0</v>
      </c>
      <c r="S10" s="48">
        <v>0</v>
      </c>
      <c r="T10" s="48">
        <v>0</v>
      </c>
      <c r="U10" s="11">
        <f>SUM(Q10:T10)</f>
        <v>0</v>
      </c>
      <c r="V10" s="48">
        <v>0</v>
      </c>
      <c r="W10" s="48">
        <v>0</v>
      </c>
      <c r="X10" s="48">
        <v>0</v>
      </c>
      <c r="Y10" s="48">
        <v>0</v>
      </c>
      <c r="Z10" s="11">
        <f t="shared" ref="Z10:Z20" si="3">SUM(V10:Y10)</f>
        <v>0</v>
      </c>
      <c r="AA10" s="48">
        <v>0</v>
      </c>
      <c r="AB10" s="48">
        <v>0</v>
      </c>
      <c r="AC10" s="48">
        <v>0</v>
      </c>
      <c r="AD10" s="48">
        <v>0</v>
      </c>
      <c r="AE10" s="11">
        <f t="shared" ref="AE10:AE20" si="4">SUM(AA10:AD10)</f>
        <v>0</v>
      </c>
      <c r="AF10" s="48">
        <v>0</v>
      </c>
      <c r="AG10" s="48">
        <v>0</v>
      </c>
      <c r="AH10" s="48">
        <v>0</v>
      </c>
      <c r="AI10" s="48">
        <v>0</v>
      </c>
      <c r="AJ10" s="11">
        <f t="shared" ref="AJ10:AJ20" si="5">SUM(AF10:AI10)</f>
        <v>0</v>
      </c>
      <c r="AK10" s="48">
        <v>0</v>
      </c>
      <c r="AL10" s="48">
        <v>0</v>
      </c>
      <c r="AM10" s="48">
        <v>0</v>
      </c>
      <c r="AN10" s="48">
        <v>0</v>
      </c>
      <c r="AO10" s="11">
        <f t="shared" ref="AO10:AO20" si="6">SUM(AK10:AN10)</f>
        <v>0</v>
      </c>
      <c r="AP10" s="48">
        <v>0</v>
      </c>
      <c r="AQ10" s="48">
        <v>0</v>
      </c>
      <c r="AR10" s="48">
        <v>0</v>
      </c>
      <c r="AS10" s="48">
        <v>0</v>
      </c>
      <c r="AT10" s="15">
        <f t="shared" ref="AT10:AT15" si="7">SUM(AP10:AS10)</f>
        <v>0</v>
      </c>
    </row>
    <row r="11" spans="1:100" x14ac:dyDescent="0.25">
      <c r="A11" s="18" t="s">
        <v>12</v>
      </c>
      <c r="B11" s="48">
        <v>0</v>
      </c>
      <c r="C11" s="48">
        <v>0</v>
      </c>
      <c r="D11" s="48">
        <v>0</v>
      </c>
      <c r="E11" s="48">
        <v>0</v>
      </c>
      <c r="F11" s="11">
        <f t="shared" si="0"/>
        <v>0</v>
      </c>
      <c r="G11" s="48">
        <v>0</v>
      </c>
      <c r="H11" s="48">
        <v>0</v>
      </c>
      <c r="I11" s="48">
        <v>0</v>
      </c>
      <c r="J11" s="48">
        <v>0</v>
      </c>
      <c r="K11" s="11">
        <f t="shared" si="1"/>
        <v>0</v>
      </c>
      <c r="L11" s="48">
        <v>0</v>
      </c>
      <c r="M11" s="48">
        <v>0</v>
      </c>
      <c r="N11" s="48">
        <v>0</v>
      </c>
      <c r="O11" s="48">
        <v>0</v>
      </c>
      <c r="P11" s="11">
        <f t="shared" si="2"/>
        <v>0</v>
      </c>
      <c r="Q11" s="48">
        <v>0</v>
      </c>
      <c r="R11" s="48">
        <v>0</v>
      </c>
      <c r="S11" s="48">
        <v>0</v>
      </c>
      <c r="T11" s="48">
        <v>0</v>
      </c>
      <c r="U11" s="11">
        <f t="shared" ref="U11:U20" si="8">SUM(Q11:T11)</f>
        <v>0</v>
      </c>
      <c r="V11" s="48">
        <v>0</v>
      </c>
      <c r="W11" s="48">
        <v>0</v>
      </c>
      <c r="X11" s="48">
        <v>0</v>
      </c>
      <c r="Y11" s="48">
        <v>0</v>
      </c>
      <c r="Z11" s="11">
        <f t="shared" si="3"/>
        <v>0</v>
      </c>
      <c r="AA11" s="48">
        <v>0</v>
      </c>
      <c r="AB11" s="48">
        <v>0</v>
      </c>
      <c r="AC11" s="48">
        <v>0</v>
      </c>
      <c r="AD11" s="48">
        <v>0</v>
      </c>
      <c r="AE11" s="11">
        <f t="shared" si="4"/>
        <v>0</v>
      </c>
      <c r="AF11" s="48">
        <v>0</v>
      </c>
      <c r="AG11" s="48">
        <v>0</v>
      </c>
      <c r="AH11" s="48">
        <v>0</v>
      </c>
      <c r="AI11" s="48">
        <v>0</v>
      </c>
      <c r="AJ11" s="11">
        <f t="shared" si="5"/>
        <v>0</v>
      </c>
      <c r="AK11" s="48">
        <v>0</v>
      </c>
      <c r="AL11" s="48">
        <v>0</v>
      </c>
      <c r="AM11" s="48">
        <v>0</v>
      </c>
      <c r="AN11" s="48">
        <v>0</v>
      </c>
      <c r="AO11" s="11">
        <f t="shared" si="6"/>
        <v>0</v>
      </c>
      <c r="AP11" s="48">
        <v>0</v>
      </c>
      <c r="AQ11" s="48">
        <v>0</v>
      </c>
      <c r="AR11" s="48">
        <v>0</v>
      </c>
      <c r="AS11" s="48">
        <v>0</v>
      </c>
      <c r="AT11" s="15">
        <f t="shared" si="7"/>
        <v>0</v>
      </c>
    </row>
    <row r="12" spans="1:100" x14ac:dyDescent="0.25">
      <c r="A12" s="18" t="s">
        <v>13</v>
      </c>
      <c r="B12" s="48">
        <v>0</v>
      </c>
      <c r="C12" s="48">
        <v>0</v>
      </c>
      <c r="D12" s="48">
        <v>0</v>
      </c>
      <c r="E12" s="48">
        <v>-4.22</v>
      </c>
      <c r="F12" s="11">
        <f t="shared" si="0"/>
        <v>-4.22</v>
      </c>
      <c r="G12" s="48">
        <v>0</v>
      </c>
      <c r="H12" s="48">
        <v>0</v>
      </c>
      <c r="I12" s="48">
        <v>0</v>
      </c>
      <c r="J12" s="48">
        <v>0</v>
      </c>
      <c r="K12" s="11">
        <f t="shared" si="1"/>
        <v>0</v>
      </c>
      <c r="L12" s="48">
        <v>0</v>
      </c>
      <c r="M12" s="48">
        <v>0</v>
      </c>
      <c r="N12" s="48">
        <v>0</v>
      </c>
      <c r="O12" s="48">
        <v>0</v>
      </c>
      <c r="P12" s="11">
        <f t="shared" si="2"/>
        <v>0</v>
      </c>
      <c r="Q12" s="48">
        <v>0</v>
      </c>
      <c r="R12" s="48">
        <v>0</v>
      </c>
      <c r="S12" s="48">
        <v>0</v>
      </c>
      <c r="T12" s="48">
        <v>0</v>
      </c>
      <c r="U12" s="11">
        <f t="shared" si="8"/>
        <v>0</v>
      </c>
      <c r="V12" s="48">
        <v>0</v>
      </c>
      <c r="W12" s="48">
        <v>0</v>
      </c>
      <c r="X12" s="48">
        <v>0</v>
      </c>
      <c r="Y12" s="48">
        <v>0</v>
      </c>
      <c r="Z12" s="11">
        <f t="shared" si="3"/>
        <v>0</v>
      </c>
      <c r="AA12" s="48">
        <v>0</v>
      </c>
      <c r="AB12" s="48">
        <v>0</v>
      </c>
      <c r="AC12" s="48">
        <v>0</v>
      </c>
      <c r="AD12" s="48">
        <v>0</v>
      </c>
      <c r="AE12" s="11">
        <f t="shared" si="4"/>
        <v>0</v>
      </c>
      <c r="AF12" s="48">
        <v>0</v>
      </c>
      <c r="AG12" s="48">
        <v>0</v>
      </c>
      <c r="AH12" s="48">
        <v>0</v>
      </c>
      <c r="AI12" s="48">
        <v>0</v>
      </c>
      <c r="AJ12" s="11">
        <f t="shared" si="5"/>
        <v>0</v>
      </c>
      <c r="AK12" s="48">
        <v>0</v>
      </c>
      <c r="AL12" s="48">
        <v>0</v>
      </c>
      <c r="AM12" s="48">
        <v>0</v>
      </c>
      <c r="AN12" s="48">
        <v>0</v>
      </c>
      <c r="AO12" s="11">
        <f t="shared" si="6"/>
        <v>0</v>
      </c>
      <c r="AP12" s="48">
        <v>0</v>
      </c>
      <c r="AQ12" s="48">
        <v>0</v>
      </c>
      <c r="AR12" s="48">
        <v>0</v>
      </c>
      <c r="AS12" s="48">
        <v>0</v>
      </c>
      <c r="AT12" s="15">
        <f t="shared" si="7"/>
        <v>0</v>
      </c>
    </row>
    <row r="13" spans="1:100" x14ac:dyDescent="0.25">
      <c r="A13" s="18" t="s">
        <v>14</v>
      </c>
      <c r="B13" s="48">
        <v>119.88</v>
      </c>
      <c r="C13" s="48">
        <f>39.96*3</f>
        <v>119.88</v>
      </c>
      <c r="D13" s="48">
        <f>39.96*3</f>
        <v>119.88</v>
      </c>
      <c r="E13" s="48">
        <f>39.96*3</f>
        <v>119.88</v>
      </c>
      <c r="F13" s="11">
        <f t="shared" si="0"/>
        <v>479.52</v>
      </c>
      <c r="G13" s="48">
        <v>0</v>
      </c>
      <c r="H13" s="48">
        <v>0</v>
      </c>
      <c r="I13" s="48">
        <v>0</v>
      </c>
      <c r="J13" s="48">
        <v>0</v>
      </c>
      <c r="K13" s="11">
        <f t="shared" si="1"/>
        <v>0</v>
      </c>
      <c r="L13" s="48">
        <v>0</v>
      </c>
      <c r="M13" s="48">
        <v>0</v>
      </c>
      <c r="N13" s="48">
        <v>0</v>
      </c>
      <c r="O13" s="48">
        <v>0</v>
      </c>
      <c r="P13" s="11">
        <f t="shared" si="2"/>
        <v>0</v>
      </c>
      <c r="Q13" s="48">
        <v>0</v>
      </c>
      <c r="R13" s="48">
        <v>0</v>
      </c>
      <c r="S13" s="48">
        <v>0</v>
      </c>
      <c r="T13" s="48">
        <v>0</v>
      </c>
      <c r="U13" s="11">
        <f t="shared" si="8"/>
        <v>0</v>
      </c>
      <c r="V13" s="48">
        <v>0</v>
      </c>
      <c r="W13" s="48">
        <v>0</v>
      </c>
      <c r="X13" s="48">
        <v>0</v>
      </c>
      <c r="Y13" s="48">
        <v>0</v>
      </c>
      <c r="Z13" s="11">
        <f t="shared" si="3"/>
        <v>0</v>
      </c>
      <c r="AA13" s="48">
        <v>0</v>
      </c>
      <c r="AB13" s="48">
        <v>0</v>
      </c>
      <c r="AC13" s="48">
        <v>0</v>
      </c>
      <c r="AD13" s="48">
        <v>0</v>
      </c>
      <c r="AE13" s="11">
        <f t="shared" si="4"/>
        <v>0</v>
      </c>
      <c r="AF13" s="48">
        <v>0</v>
      </c>
      <c r="AG13" s="48">
        <v>0</v>
      </c>
      <c r="AH13" s="48">
        <v>0</v>
      </c>
      <c r="AI13" s="48">
        <v>0</v>
      </c>
      <c r="AJ13" s="11">
        <f t="shared" si="5"/>
        <v>0</v>
      </c>
      <c r="AK13" s="48">
        <v>0</v>
      </c>
      <c r="AL13" s="48">
        <v>0</v>
      </c>
      <c r="AM13" s="48">
        <v>0</v>
      </c>
      <c r="AN13" s="48">
        <v>0</v>
      </c>
      <c r="AO13" s="11">
        <f t="shared" si="6"/>
        <v>0</v>
      </c>
      <c r="AP13" s="48">
        <v>0</v>
      </c>
      <c r="AQ13" s="48">
        <v>0</v>
      </c>
      <c r="AR13" s="48">
        <v>0</v>
      </c>
      <c r="AS13" s="48">
        <v>0</v>
      </c>
      <c r="AT13" s="15">
        <f t="shared" si="7"/>
        <v>0</v>
      </c>
    </row>
    <row r="14" spans="1:100" x14ac:dyDescent="0.25">
      <c r="A14" s="18" t="s">
        <v>15</v>
      </c>
      <c r="B14" s="48">
        <v>104.34</v>
      </c>
      <c r="C14" s="48">
        <f>34.78*3</f>
        <v>104.34</v>
      </c>
      <c r="D14" s="48">
        <f>34.78*3</f>
        <v>104.34</v>
      </c>
      <c r="E14" s="48">
        <f>34.78*3</f>
        <v>104.34</v>
      </c>
      <c r="F14" s="11">
        <f t="shared" si="0"/>
        <v>417.36</v>
      </c>
      <c r="G14" s="48">
        <v>0</v>
      </c>
      <c r="H14" s="48">
        <v>0</v>
      </c>
      <c r="I14" s="48">
        <v>0</v>
      </c>
      <c r="J14" s="48">
        <v>0</v>
      </c>
      <c r="K14" s="11">
        <f t="shared" si="1"/>
        <v>0</v>
      </c>
      <c r="L14" s="48">
        <v>0</v>
      </c>
      <c r="M14" s="48">
        <v>0</v>
      </c>
      <c r="N14" s="48">
        <v>0</v>
      </c>
      <c r="O14" s="48">
        <v>0</v>
      </c>
      <c r="P14" s="11">
        <f t="shared" si="2"/>
        <v>0</v>
      </c>
      <c r="Q14" s="48">
        <v>0</v>
      </c>
      <c r="R14" s="48">
        <v>0</v>
      </c>
      <c r="S14" s="48">
        <v>0</v>
      </c>
      <c r="T14" s="48">
        <v>0</v>
      </c>
      <c r="U14" s="11">
        <f t="shared" si="8"/>
        <v>0</v>
      </c>
      <c r="V14" s="48">
        <v>0</v>
      </c>
      <c r="W14" s="48">
        <v>0</v>
      </c>
      <c r="X14" s="48">
        <v>0</v>
      </c>
      <c r="Y14" s="48">
        <v>0</v>
      </c>
      <c r="Z14" s="11">
        <f t="shared" si="3"/>
        <v>0</v>
      </c>
      <c r="AA14" s="48">
        <v>0</v>
      </c>
      <c r="AB14" s="48">
        <v>0</v>
      </c>
      <c r="AC14" s="48">
        <v>0</v>
      </c>
      <c r="AD14" s="48">
        <v>0</v>
      </c>
      <c r="AE14" s="11">
        <f t="shared" si="4"/>
        <v>0</v>
      </c>
      <c r="AF14" s="48">
        <v>0</v>
      </c>
      <c r="AG14" s="48">
        <v>0</v>
      </c>
      <c r="AH14" s="48">
        <v>0</v>
      </c>
      <c r="AI14" s="48">
        <v>0</v>
      </c>
      <c r="AJ14" s="11">
        <f t="shared" si="5"/>
        <v>0</v>
      </c>
      <c r="AK14" s="48">
        <v>0</v>
      </c>
      <c r="AL14" s="48">
        <v>0</v>
      </c>
      <c r="AM14" s="48">
        <v>0</v>
      </c>
      <c r="AN14" s="48">
        <v>0</v>
      </c>
      <c r="AO14" s="11">
        <f t="shared" si="6"/>
        <v>0</v>
      </c>
      <c r="AP14" s="48">
        <v>0</v>
      </c>
      <c r="AQ14" s="48">
        <v>0</v>
      </c>
      <c r="AR14" s="48">
        <v>0</v>
      </c>
      <c r="AS14" s="48">
        <v>0</v>
      </c>
      <c r="AT14" s="15">
        <f t="shared" si="7"/>
        <v>0</v>
      </c>
    </row>
    <row r="15" spans="1:100" x14ac:dyDescent="0.25">
      <c r="A15" s="18" t="s">
        <v>16</v>
      </c>
      <c r="B15" s="48">
        <v>0</v>
      </c>
      <c r="C15" s="48">
        <v>4197.6000000000004</v>
      </c>
      <c r="D15" s="48">
        <v>0</v>
      </c>
      <c r="E15" s="48">
        <v>0</v>
      </c>
      <c r="F15" s="11">
        <f t="shared" si="0"/>
        <v>4197.6000000000004</v>
      </c>
      <c r="G15" s="48">
        <v>0</v>
      </c>
      <c r="H15" s="48">
        <v>0</v>
      </c>
      <c r="I15" s="48">
        <v>0</v>
      </c>
      <c r="J15" s="48">
        <v>0</v>
      </c>
      <c r="K15" s="11">
        <f t="shared" si="1"/>
        <v>0</v>
      </c>
      <c r="L15" s="48">
        <v>0</v>
      </c>
      <c r="M15" s="48">
        <v>0</v>
      </c>
      <c r="N15" s="48">
        <v>0</v>
      </c>
      <c r="O15" s="48">
        <v>0</v>
      </c>
      <c r="P15" s="11">
        <f t="shared" si="2"/>
        <v>0</v>
      </c>
      <c r="Q15" s="48">
        <v>0</v>
      </c>
      <c r="R15" s="48">
        <v>0</v>
      </c>
      <c r="S15" s="48">
        <v>0</v>
      </c>
      <c r="T15" s="48">
        <v>0</v>
      </c>
      <c r="U15" s="11">
        <f t="shared" si="8"/>
        <v>0</v>
      </c>
      <c r="V15" s="48">
        <v>0</v>
      </c>
      <c r="W15" s="48">
        <v>0</v>
      </c>
      <c r="X15" s="48">
        <v>0</v>
      </c>
      <c r="Y15" s="48">
        <v>0</v>
      </c>
      <c r="Z15" s="11">
        <f t="shared" si="3"/>
        <v>0</v>
      </c>
      <c r="AA15" s="48">
        <v>0</v>
      </c>
      <c r="AB15" s="48">
        <v>0</v>
      </c>
      <c r="AC15" s="48">
        <v>0</v>
      </c>
      <c r="AD15" s="48">
        <v>0</v>
      </c>
      <c r="AE15" s="11">
        <f t="shared" si="4"/>
        <v>0</v>
      </c>
      <c r="AF15" s="48">
        <v>0</v>
      </c>
      <c r="AG15" s="48">
        <v>0</v>
      </c>
      <c r="AH15" s="48">
        <v>0</v>
      </c>
      <c r="AI15" s="48">
        <v>0</v>
      </c>
      <c r="AJ15" s="11">
        <f t="shared" si="5"/>
        <v>0</v>
      </c>
      <c r="AK15" s="48">
        <v>0</v>
      </c>
      <c r="AL15" s="48">
        <v>0</v>
      </c>
      <c r="AM15" s="48">
        <v>0</v>
      </c>
      <c r="AN15" s="48">
        <v>0</v>
      </c>
      <c r="AO15" s="11">
        <f t="shared" si="6"/>
        <v>0</v>
      </c>
      <c r="AP15" s="48">
        <v>0</v>
      </c>
      <c r="AQ15" s="48">
        <v>0</v>
      </c>
      <c r="AR15" s="48">
        <v>0</v>
      </c>
      <c r="AS15" s="48">
        <v>0</v>
      </c>
      <c r="AT15" s="15">
        <f t="shared" si="7"/>
        <v>0</v>
      </c>
    </row>
    <row r="16" spans="1:100" ht="12.75" x14ac:dyDescent="0.25">
      <c r="A16" s="7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48"/>
      <c r="AQ16" s="48"/>
      <c r="AR16" s="48"/>
      <c r="AS16" s="48"/>
      <c r="AT16" s="47"/>
    </row>
    <row r="17" spans="1:50" x14ac:dyDescent="0.25">
      <c r="A17" s="18" t="s">
        <v>18</v>
      </c>
      <c r="B17" s="11">
        <v>0</v>
      </c>
      <c r="C17" s="11">
        <v>108.49</v>
      </c>
      <c r="D17" s="11">
        <v>627.94000000000005</v>
      </c>
      <c r="E17" s="11">
        <v>55.55</v>
      </c>
      <c r="F17" s="11">
        <f>SUM(B17:E17)</f>
        <v>791.98</v>
      </c>
      <c r="G17" s="48">
        <v>1210.96</v>
      </c>
      <c r="H17" s="11">
        <v>0</v>
      </c>
      <c r="I17" s="11">
        <v>0</v>
      </c>
      <c r="J17" s="11">
        <v>0</v>
      </c>
      <c r="K17" s="11">
        <f>SUM(G17:J17)</f>
        <v>1210.96</v>
      </c>
      <c r="L17" s="11">
        <v>0</v>
      </c>
      <c r="M17" s="11">
        <v>0</v>
      </c>
      <c r="N17" s="11">
        <v>920.49</v>
      </c>
      <c r="O17" s="11">
        <v>1850.55</v>
      </c>
      <c r="P17" s="11">
        <f t="shared" si="2"/>
        <v>2771.04</v>
      </c>
      <c r="Q17" s="11">
        <v>0</v>
      </c>
      <c r="R17" s="11">
        <v>0</v>
      </c>
      <c r="S17" s="11">
        <v>382.86</v>
      </c>
      <c r="T17" s="11">
        <v>187.62</v>
      </c>
      <c r="U17" s="11">
        <f t="shared" si="8"/>
        <v>570.48</v>
      </c>
      <c r="V17" s="11">
        <v>0</v>
      </c>
      <c r="W17" s="11">
        <v>0</v>
      </c>
      <c r="X17" s="11">
        <v>346.59</v>
      </c>
      <c r="Y17" s="11">
        <v>55.55</v>
      </c>
      <c r="Z17" s="11">
        <f t="shared" si="3"/>
        <v>402.14</v>
      </c>
      <c r="AA17" s="11">
        <v>0</v>
      </c>
      <c r="AB17" s="11">
        <v>0</v>
      </c>
      <c r="AC17" s="11">
        <v>436.47</v>
      </c>
      <c r="AD17" s="11">
        <v>55.56</v>
      </c>
      <c r="AE17" s="11">
        <f t="shared" si="4"/>
        <v>492.03000000000003</v>
      </c>
      <c r="AF17" s="11">
        <v>0</v>
      </c>
      <c r="AG17" s="11">
        <v>0</v>
      </c>
      <c r="AH17" s="11">
        <v>346.59</v>
      </c>
      <c r="AI17" s="11">
        <v>55.56</v>
      </c>
      <c r="AJ17" s="11">
        <f t="shared" si="5"/>
        <v>402.15</v>
      </c>
      <c r="AK17" s="11">
        <v>0</v>
      </c>
      <c r="AL17" s="11">
        <v>0</v>
      </c>
      <c r="AM17" s="11">
        <v>346.59</v>
      </c>
      <c r="AN17" s="11">
        <v>55.56</v>
      </c>
      <c r="AO17" s="11">
        <f t="shared" si="6"/>
        <v>402.15</v>
      </c>
      <c r="AP17" s="48">
        <v>0</v>
      </c>
      <c r="AQ17" s="11">
        <v>3089.09</v>
      </c>
      <c r="AR17" s="11">
        <v>390.75</v>
      </c>
      <c r="AS17" s="11">
        <v>0</v>
      </c>
      <c r="AT17" s="15">
        <f>SUM(AP17:AS17)</f>
        <v>3479.84</v>
      </c>
      <c r="AU17" s="19"/>
      <c r="AX17" s="19"/>
    </row>
    <row r="18" spans="1:50" x14ac:dyDescent="0.25">
      <c r="A18" s="18" t="s">
        <v>19</v>
      </c>
      <c r="B18" s="11">
        <v>2690.57</v>
      </c>
      <c r="C18" s="11">
        <v>350</v>
      </c>
      <c r="D18" s="11">
        <v>0</v>
      </c>
      <c r="E18" s="11">
        <v>405</v>
      </c>
      <c r="F18" s="11">
        <f>SUM(B18:E18)</f>
        <v>3445.57</v>
      </c>
      <c r="G18" s="48">
        <v>597</v>
      </c>
      <c r="H18" s="11">
        <v>187.08</v>
      </c>
      <c r="I18" s="11">
        <v>0</v>
      </c>
      <c r="J18" s="11">
        <v>0</v>
      </c>
      <c r="K18" s="11">
        <f>SUM(G18:J18)</f>
        <v>784.08</v>
      </c>
      <c r="L18" s="11">
        <v>350</v>
      </c>
      <c r="M18" s="11">
        <v>0</v>
      </c>
      <c r="N18" s="11">
        <v>0</v>
      </c>
      <c r="O18" s="11">
        <v>117</v>
      </c>
      <c r="P18" s="11">
        <f t="shared" si="2"/>
        <v>467</v>
      </c>
      <c r="Q18" s="11">
        <v>375</v>
      </c>
      <c r="R18" s="11">
        <v>0</v>
      </c>
      <c r="S18" s="11">
        <v>0</v>
      </c>
      <c r="T18" s="11">
        <v>0</v>
      </c>
      <c r="U18" s="11">
        <f t="shared" si="8"/>
        <v>375</v>
      </c>
      <c r="V18" s="11">
        <v>350</v>
      </c>
      <c r="W18" s="11">
        <v>0</v>
      </c>
      <c r="X18" s="11">
        <v>0</v>
      </c>
      <c r="Y18" s="11">
        <v>0</v>
      </c>
      <c r="Z18" s="11">
        <f t="shared" si="3"/>
        <v>350</v>
      </c>
      <c r="AA18" s="11">
        <v>350</v>
      </c>
      <c r="AB18" s="11">
        <v>0</v>
      </c>
      <c r="AC18" s="11">
        <v>0</v>
      </c>
      <c r="AD18" s="11">
        <v>1818.75</v>
      </c>
      <c r="AE18" s="11">
        <f t="shared" si="4"/>
        <v>2168.75</v>
      </c>
      <c r="AF18" s="11">
        <v>0</v>
      </c>
      <c r="AG18" s="11">
        <v>0</v>
      </c>
      <c r="AH18" s="11">
        <v>0</v>
      </c>
      <c r="AI18" s="11">
        <v>0</v>
      </c>
      <c r="AJ18" s="11">
        <f t="shared" si="5"/>
        <v>0</v>
      </c>
      <c r="AK18" s="11">
        <v>0</v>
      </c>
      <c r="AL18" s="11">
        <v>0</v>
      </c>
      <c r="AM18" s="11">
        <v>350</v>
      </c>
      <c r="AN18" s="11">
        <v>440.75</v>
      </c>
      <c r="AO18" s="11">
        <f t="shared" si="6"/>
        <v>790.75</v>
      </c>
      <c r="AP18" s="51">
        <v>0</v>
      </c>
      <c r="AQ18" s="11">
        <v>1141.04</v>
      </c>
      <c r="AR18" s="11">
        <v>135.75</v>
      </c>
      <c r="AS18" s="11">
        <v>0</v>
      </c>
      <c r="AT18" s="15">
        <f>SUM(AP18:AS18)</f>
        <v>1276.79</v>
      </c>
      <c r="AX18" s="19"/>
    </row>
    <row r="19" spans="1:50" x14ac:dyDescent="0.25">
      <c r="A19" s="16"/>
      <c r="B19" s="20"/>
      <c r="C19" s="20"/>
      <c r="D19" s="20"/>
      <c r="E19" s="20"/>
      <c r="F19" s="11"/>
      <c r="G19" s="20"/>
      <c r="H19" s="20"/>
      <c r="I19" s="20"/>
      <c r="J19" s="20"/>
      <c r="K19" s="11"/>
      <c r="L19" s="20"/>
      <c r="M19" s="20"/>
      <c r="N19" s="20"/>
      <c r="O19" s="20"/>
      <c r="P19" s="11"/>
      <c r="Q19" s="20"/>
      <c r="R19" s="20"/>
      <c r="S19" s="20"/>
      <c r="T19" s="20"/>
      <c r="U19" s="11"/>
      <c r="V19" s="20"/>
      <c r="W19" s="20"/>
      <c r="X19" s="20"/>
      <c r="Y19" s="20"/>
      <c r="Z19" s="11"/>
      <c r="AA19" s="20"/>
      <c r="AB19" s="20"/>
      <c r="AC19" s="20"/>
      <c r="AD19" s="20"/>
      <c r="AE19" s="11"/>
      <c r="AF19" s="20"/>
      <c r="AG19" s="20"/>
      <c r="AH19" s="20"/>
      <c r="AI19" s="20"/>
      <c r="AJ19" s="11"/>
      <c r="AK19" s="20"/>
      <c r="AL19" s="20"/>
      <c r="AM19" s="20"/>
      <c r="AN19" s="20"/>
      <c r="AO19" s="11"/>
      <c r="AP19" s="51"/>
      <c r="AQ19" s="20"/>
      <c r="AR19" s="20"/>
      <c r="AS19" s="20"/>
      <c r="AT19" s="52"/>
    </row>
    <row r="20" spans="1:50" x14ac:dyDescent="0.25">
      <c r="A20" s="21" t="s">
        <v>20</v>
      </c>
      <c r="B20" s="20">
        <f t="shared" ref="B20" si="9">SUM(B10:B19)</f>
        <v>2914.79</v>
      </c>
      <c r="C20" s="20">
        <f>SUM(C10:C19)</f>
        <v>4880.3100000000004</v>
      </c>
      <c r="D20" s="20">
        <f>SUM(D10:D19)</f>
        <v>852.16000000000008</v>
      </c>
      <c r="E20" s="20">
        <f>SUM(E10:E19)</f>
        <v>680.55</v>
      </c>
      <c r="F20" s="11">
        <f>SUM(B20:E20)</f>
        <v>9327.81</v>
      </c>
      <c r="G20" s="20">
        <f t="shared" ref="G20:H20" si="10">SUM(G10:G19)</f>
        <v>1807.96</v>
      </c>
      <c r="H20" s="20">
        <f t="shared" si="10"/>
        <v>305.08000000000004</v>
      </c>
      <c r="I20" s="20">
        <f>SUM(I10:I19)</f>
        <v>0</v>
      </c>
      <c r="J20" s="20">
        <f>SUM(J10:J19)</f>
        <v>0</v>
      </c>
      <c r="K20" s="11">
        <f>SUM(G20:J20)</f>
        <v>2113.04</v>
      </c>
      <c r="L20" s="20">
        <f t="shared" ref="L20:M20" si="11">SUM(L10:L19)</f>
        <v>350</v>
      </c>
      <c r="M20" s="20">
        <f t="shared" si="11"/>
        <v>0</v>
      </c>
      <c r="N20" s="20">
        <f>SUM(N10:N19)</f>
        <v>920.49</v>
      </c>
      <c r="O20" s="20">
        <f>SUM(O10:O19)</f>
        <v>1967.55</v>
      </c>
      <c r="P20" s="11">
        <f t="shared" si="2"/>
        <v>3238.04</v>
      </c>
      <c r="Q20" s="20">
        <f t="shared" ref="Q20" si="12">SUM(Q10:Q19)</f>
        <v>375</v>
      </c>
      <c r="R20" s="20">
        <f>SUM(R10:R19)</f>
        <v>0</v>
      </c>
      <c r="S20" s="20">
        <f>SUM(S10:S19)</f>
        <v>382.86</v>
      </c>
      <c r="T20" s="20">
        <f>SUM(T10:T19)</f>
        <v>187.62</v>
      </c>
      <c r="U20" s="11">
        <f t="shared" si="8"/>
        <v>945.48</v>
      </c>
      <c r="V20" s="20">
        <f t="shared" ref="V20" si="13">SUM(V10:V19)</f>
        <v>350</v>
      </c>
      <c r="W20" s="20">
        <f>SUM(W10:W19)</f>
        <v>0</v>
      </c>
      <c r="X20" s="20">
        <f>SUM(X10:X19)</f>
        <v>346.59</v>
      </c>
      <c r="Y20" s="20">
        <f>SUM(Y10:Y19)</f>
        <v>55.55</v>
      </c>
      <c r="Z20" s="11">
        <f t="shared" si="3"/>
        <v>752.13999999999987</v>
      </c>
      <c r="AA20" s="22">
        <f t="shared" ref="AA20" si="14">SUM(AA10:AA19)</f>
        <v>350</v>
      </c>
      <c r="AB20" s="20">
        <f>SUM(AB10:AB19)</f>
        <v>0</v>
      </c>
      <c r="AC20" s="20">
        <f>SUM(AC10:AC19)</f>
        <v>436.47</v>
      </c>
      <c r="AD20" s="20">
        <f>SUM(AD10:AD19)</f>
        <v>1874.31</v>
      </c>
      <c r="AE20" s="11">
        <f t="shared" si="4"/>
        <v>2660.7799999999997</v>
      </c>
      <c r="AF20" s="20">
        <f>SUM(AF10:AF19)</f>
        <v>0</v>
      </c>
      <c r="AG20" s="20">
        <f>SUM(AG10:AG19)</f>
        <v>0</v>
      </c>
      <c r="AH20" s="20">
        <f>SUM(AH10:AH19)</f>
        <v>346.59</v>
      </c>
      <c r="AI20" s="20">
        <f>SUM(AI10:AI19)</f>
        <v>55.56</v>
      </c>
      <c r="AJ20" s="11">
        <f t="shared" si="5"/>
        <v>402.15</v>
      </c>
      <c r="AK20" s="20">
        <f>SUM(AK10:AK19)</f>
        <v>0</v>
      </c>
      <c r="AL20" s="20">
        <f>SUM(AL10:AL19)</f>
        <v>0</v>
      </c>
      <c r="AM20" s="20">
        <f>SUM(AM10:AM19)</f>
        <v>696.58999999999992</v>
      </c>
      <c r="AN20" s="20">
        <f>SUM(AN10:AN19)</f>
        <v>496.31</v>
      </c>
      <c r="AO20" s="11">
        <f t="shared" si="6"/>
        <v>1192.8999999999999</v>
      </c>
      <c r="AP20" s="20">
        <f>SUM(AP10:AP19)</f>
        <v>0</v>
      </c>
      <c r="AQ20" s="20">
        <f>SUM(AQ10:AQ19)</f>
        <v>4230.13</v>
      </c>
      <c r="AR20" s="20">
        <f>SUM(AR10:AR19)</f>
        <v>526.5</v>
      </c>
      <c r="AS20" s="20">
        <f>SUM(AS10:AS19)</f>
        <v>0</v>
      </c>
      <c r="AT20" s="15">
        <f>SUM(AP20:AS20)</f>
        <v>4756.63</v>
      </c>
      <c r="AU20" s="19"/>
    </row>
    <row r="21" spans="1:50" x14ac:dyDescent="0.25">
      <c r="A21" s="16"/>
      <c r="B21" s="20"/>
      <c r="C21" s="20"/>
      <c r="D21" s="20"/>
      <c r="E21" s="20"/>
      <c r="F21" s="51"/>
      <c r="G21" s="51"/>
      <c r="H21" s="51"/>
      <c r="I21" s="20"/>
      <c r="J21" s="20"/>
      <c r="K21" s="48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4"/>
    </row>
    <row r="22" spans="1:50" ht="12.75" x14ac:dyDescent="0.25">
      <c r="A22" s="7" t="s">
        <v>21</v>
      </c>
      <c r="B22" s="11"/>
      <c r="C22" s="11"/>
      <c r="D22" s="11"/>
      <c r="E22" s="11"/>
      <c r="F22" s="48"/>
      <c r="G22" s="48"/>
      <c r="H22" s="48"/>
      <c r="I22" s="11"/>
      <c r="J22" s="11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12"/>
      <c r="AA22" s="48"/>
      <c r="AB22" s="48"/>
      <c r="AC22" s="48"/>
      <c r="AD22" s="48"/>
      <c r="AE22" s="48"/>
      <c r="AF22" s="48"/>
      <c r="AG22" s="48"/>
      <c r="AH22" s="48"/>
      <c r="AI22" s="48"/>
      <c r="AJ22" s="12"/>
      <c r="AK22" s="48"/>
      <c r="AL22" s="48"/>
      <c r="AM22" s="48"/>
      <c r="AN22" s="48"/>
      <c r="AO22" s="12"/>
      <c r="AP22" s="48"/>
      <c r="AQ22" s="48"/>
      <c r="AR22" s="48"/>
      <c r="AS22" s="48"/>
      <c r="AT22" s="47"/>
    </row>
    <row r="23" spans="1:50" x14ac:dyDescent="0.25">
      <c r="A23" s="18" t="s">
        <v>22</v>
      </c>
      <c r="B23" s="12">
        <v>4</v>
      </c>
      <c r="C23" s="12">
        <v>1</v>
      </c>
      <c r="D23" s="12">
        <v>2</v>
      </c>
      <c r="E23" s="12">
        <v>7</v>
      </c>
      <c r="F23" s="12">
        <f>SUM(B23:E23)</f>
        <v>14</v>
      </c>
      <c r="G23" s="12">
        <v>3</v>
      </c>
      <c r="H23" s="12">
        <v>4</v>
      </c>
      <c r="I23" s="12">
        <v>0</v>
      </c>
      <c r="J23" s="12">
        <v>0</v>
      </c>
      <c r="K23" s="55">
        <f>SUM(G23:J23)</f>
        <v>7</v>
      </c>
      <c r="L23" s="12">
        <v>0</v>
      </c>
      <c r="M23" s="12">
        <v>0</v>
      </c>
      <c r="N23" s="12">
        <v>4</v>
      </c>
      <c r="O23" s="12">
        <v>2</v>
      </c>
      <c r="P23" s="55">
        <f t="shared" ref="P23:P27" si="15">SUM(L23:O23)</f>
        <v>6</v>
      </c>
      <c r="Q23" s="12">
        <v>0</v>
      </c>
      <c r="R23" s="12">
        <v>2</v>
      </c>
      <c r="S23" s="12">
        <v>1</v>
      </c>
      <c r="T23" s="12">
        <v>2</v>
      </c>
      <c r="U23" s="55">
        <f t="shared" ref="U23:U27" si="16">SUM(Q23:T23)</f>
        <v>5</v>
      </c>
      <c r="V23" s="12">
        <v>0</v>
      </c>
      <c r="W23" s="12">
        <v>2</v>
      </c>
      <c r="X23" s="12">
        <v>0</v>
      </c>
      <c r="Y23" s="12">
        <v>1</v>
      </c>
      <c r="Z23" s="55">
        <f t="shared" ref="Z23:Z27" si="17">SUM(V23:Y23)</f>
        <v>3</v>
      </c>
      <c r="AA23" s="12">
        <v>0</v>
      </c>
      <c r="AB23" s="12">
        <v>0</v>
      </c>
      <c r="AC23" s="12">
        <v>0</v>
      </c>
      <c r="AD23" s="12">
        <v>0</v>
      </c>
      <c r="AE23" s="55">
        <f t="shared" ref="AE23:AE27" si="18">SUM(AA23:AD23)</f>
        <v>0</v>
      </c>
      <c r="AF23" s="12">
        <v>0</v>
      </c>
      <c r="AG23" s="12">
        <v>0</v>
      </c>
      <c r="AH23" s="12">
        <v>1</v>
      </c>
      <c r="AI23" s="12">
        <v>0</v>
      </c>
      <c r="AJ23" s="55">
        <f t="shared" ref="AJ23:AJ27" si="19">SUM(AF23:AI23)</f>
        <v>1</v>
      </c>
      <c r="AK23" s="12">
        <v>0</v>
      </c>
      <c r="AL23" s="12">
        <v>0</v>
      </c>
      <c r="AM23" s="12">
        <v>0</v>
      </c>
      <c r="AN23" s="12">
        <v>0</v>
      </c>
      <c r="AO23" s="55">
        <f t="shared" ref="AO23:AO27" si="20">SUM(AK23:AN23)</f>
        <v>0</v>
      </c>
      <c r="AP23" s="12">
        <v>0</v>
      </c>
      <c r="AQ23" s="12">
        <v>0</v>
      </c>
      <c r="AR23" s="12">
        <v>3</v>
      </c>
      <c r="AS23" s="12">
        <v>0</v>
      </c>
      <c r="AT23" s="62">
        <f>SUM(AP23:AS23)</f>
        <v>3</v>
      </c>
      <c r="AX23" s="19"/>
    </row>
    <row r="24" spans="1:50" x14ac:dyDescent="0.25">
      <c r="A24" s="18" t="s">
        <v>23</v>
      </c>
      <c r="B24" s="12">
        <v>82</v>
      </c>
      <c r="C24" s="12">
        <v>32</v>
      </c>
      <c r="D24" s="12">
        <v>117</v>
      </c>
      <c r="E24" s="12">
        <v>654</v>
      </c>
      <c r="F24" s="12">
        <f>SUM(B24:E24)</f>
        <v>885</v>
      </c>
      <c r="G24" s="12">
        <v>10</v>
      </c>
      <c r="H24" s="12">
        <v>149</v>
      </c>
      <c r="I24" s="12">
        <v>0</v>
      </c>
      <c r="J24" s="12">
        <v>0</v>
      </c>
      <c r="K24" s="55">
        <f>SUM(G24:J24)</f>
        <v>159</v>
      </c>
      <c r="L24" s="12">
        <v>0</v>
      </c>
      <c r="M24" s="12">
        <v>0</v>
      </c>
      <c r="N24" s="12">
        <v>75</v>
      </c>
      <c r="O24" s="12">
        <v>24</v>
      </c>
      <c r="P24" s="55">
        <f t="shared" si="15"/>
        <v>99</v>
      </c>
      <c r="Q24" s="12">
        <v>0</v>
      </c>
      <c r="R24" s="12">
        <v>26</v>
      </c>
      <c r="S24" s="12">
        <v>20</v>
      </c>
      <c r="T24" s="12">
        <v>28</v>
      </c>
      <c r="U24" s="55">
        <f t="shared" si="16"/>
        <v>74</v>
      </c>
      <c r="V24" s="12">
        <v>0</v>
      </c>
      <c r="W24" s="12">
        <v>124</v>
      </c>
      <c r="X24" s="12">
        <v>0</v>
      </c>
      <c r="Y24" s="12">
        <v>68</v>
      </c>
      <c r="Z24" s="55">
        <f t="shared" si="17"/>
        <v>192</v>
      </c>
      <c r="AA24" s="12">
        <v>0</v>
      </c>
      <c r="AB24" s="12">
        <v>0</v>
      </c>
      <c r="AC24" s="12">
        <v>0</v>
      </c>
      <c r="AD24" s="12">
        <v>0</v>
      </c>
      <c r="AE24" s="55">
        <f t="shared" si="18"/>
        <v>0</v>
      </c>
      <c r="AF24" s="12">
        <v>0</v>
      </c>
      <c r="AG24" s="12">
        <v>0</v>
      </c>
      <c r="AH24" s="12">
        <v>10</v>
      </c>
      <c r="AI24" s="12">
        <v>0</v>
      </c>
      <c r="AJ24" s="55">
        <f t="shared" si="19"/>
        <v>10</v>
      </c>
      <c r="AK24" s="12">
        <v>0</v>
      </c>
      <c r="AL24" s="12">
        <v>0</v>
      </c>
      <c r="AM24" s="12">
        <v>0</v>
      </c>
      <c r="AN24" s="12">
        <v>0</v>
      </c>
      <c r="AO24" s="55">
        <f t="shared" si="20"/>
        <v>0</v>
      </c>
      <c r="AP24" s="12">
        <v>0</v>
      </c>
      <c r="AQ24" s="12">
        <v>0</v>
      </c>
      <c r="AR24" s="12">
        <v>275</v>
      </c>
      <c r="AS24" s="12">
        <v>0</v>
      </c>
      <c r="AT24" s="62">
        <f>SUM(AP24:AS24)</f>
        <v>275</v>
      </c>
      <c r="AX24" s="19"/>
    </row>
    <row r="25" spans="1:50" x14ac:dyDescent="0.25">
      <c r="A25" s="18" t="s">
        <v>24</v>
      </c>
      <c r="B25" s="11">
        <v>86.1</v>
      </c>
      <c r="C25" s="11">
        <v>145.6</v>
      </c>
      <c r="D25" s="11">
        <v>212.45</v>
      </c>
      <c r="E25" s="11">
        <v>1508.85</v>
      </c>
      <c r="F25" s="11">
        <f>SUM(B25:E25)</f>
        <v>1953</v>
      </c>
      <c r="G25" s="48">
        <v>142.58000000000001</v>
      </c>
      <c r="H25" s="48">
        <v>121.8</v>
      </c>
      <c r="I25" s="11">
        <v>0</v>
      </c>
      <c r="J25" s="11">
        <v>0</v>
      </c>
      <c r="K25" s="11">
        <f>SUM(G25:J25)</f>
        <v>264.38</v>
      </c>
      <c r="L25" s="48">
        <v>0</v>
      </c>
      <c r="M25" s="48">
        <v>0</v>
      </c>
      <c r="N25" s="48">
        <v>89.95</v>
      </c>
      <c r="O25" s="48">
        <v>25.2</v>
      </c>
      <c r="P25" s="11">
        <f t="shared" si="15"/>
        <v>115.15</v>
      </c>
      <c r="Q25" s="48">
        <v>0</v>
      </c>
      <c r="R25" s="48">
        <v>27.3</v>
      </c>
      <c r="S25" s="48">
        <v>22.05</v>
      </c>
      <c r="T25" s="48">
        <v>29.4</v>
      </c>
      <c r="U25" s="11">
        <f t="shared" si="16"/>
        <v>78.75</v>
      </c>
      <c r="V25" s="48">
        <v>0</v>
      </c>
      <c r="W25" s="48">
        <v>95.55</v>
      </c>
      <c r="X25" s="48">
        <v>0</v>
      </c>
      <c r="Y25" s="48">
        <v>71.400000000000006</v>
      </c>
      <c r="Z25" s="11">
        <f t="shared" si="17"/>
        <v>166.95</v>
      </c>
      <c r="AA25" s="48">
        <v>0</v>
      </c>
      <c r="AB25" s="48">
        <v>0</v>
      </c>
      <c r="AC25" s="48">
        <v>0</v>
      </c>
      <c r="AD25" s="48">
        <v>0</v>
      </c>
      <c r="AE25" s="11">
        <f t="shared" si="18"/>
        <v>0</v>
      </c>
      <c r="AF25" s="48">
        <v>0</v>
      </c>
      <c r="AG25" s="48">
        <v>0</v>
      </c>
      <c r="AH25" s="48">
        <v>10.5</v>
      </c>
      <c r="AI25" s="48">
        <v>0</v>
      </c>
      <c r="AJ25" s="11">
        <f t="shared" si="19"/>
        <v>10.5</v>
      </c>
      <c r="AK25" s="48">
        <v>0</v>
      </c>
      <c r="AL25" s="48">
        <v>0</v>
      </c>
      <c r="AM25" s="48">
        <v>0</v>
      </c>
      <c r="AN25" s="48">
        <v>0</v>
      </c>
      <c r="AO25" s="11">
        <f t="shared" si="20"/>
        <v>0</v>
      </c>
      <c r="AP25" s="48">
        <v>0</v>
      </c>
      <c r="AQ25" s="48">
        <v>0</v>
      </c>
      <c r="AR25" s="48">
        <v>288.75</v>
      </c>
      <c r="AS25" s="48">
        <v>0</v>
      </c>
      <c r="AT25" s="15">
        <f>SUM(AP25:AS25)</f>
        <v>288.75</v>
      </c>
      <c r="AX25" s="19"/>
    </row>
    <row r="26" spans="1:50" x14ac:dyDescent="0.25">
      <c r="A26" s="24" t="s">
        <v>25</v>
      </c>
      <c r="B26" s="11">
        <v>223.81</v>
      </c>
      <c r="C26" s="11">
        <v>465.71</v>
      </c>
      <c r="D26" s="11">
        <v>578.79</v>
      </c>
      <c r="E26" s="11">
        <v>314.51</v>
      </c>
      <c r="F26" s="11">
        <f>SUM(B26:E26)</f>
        <v>1582.82</v>
      </c>
      <c r="G26" s="48">
        <v>1105.27</v>
      </c>
      <c r="H26" s="48">
        <v>363.18</v>
      </c>
      <c r="I26" s="11">
        <v>0</v>
      </c>
      <c r="J26" s="11">
        <v>0</v>
      </c>
      <c r="K26" s="11">
        <f>SUM(G26:J26)</f>
        <v>1468.45</v>
      </c>
      <c r="L26" s="48">
        <v>276.61</v>
      </c>
      <c r="M26" s="48">
        <v>84.12</v>
      </c>
      <c r="N26" s="48">
        <v>145.04</v>
      </c>
      <c r="O26" s="48">
        <v>261.42</v>
      </c>
      <c r="P26" s="11">
        <f t="shared" si="15"/>
        <v>767.19</v>
      </c>
      <c r="Q26" s="48">
        <v>0</v>
      </c>
      <c r="R26" s="48">
        <v>0</v>
      </c>
      <c r="S26" s="48">
        <v>32.14</v>
      </c>
      <c r="T26" s="48">
        <v>207.72</v>
      </c>
      <c r="U26" s="11">
        <f t="shared" si="16"/>
        <v>239.86</v>
      </c>
      <c r="V26" s="48">
        <v>88.88</v>
      </c>
      <c r="W26" s="48">
        <v>91.89</v>
      </c>
      <c r="X26" s="48">
        <v>106.84</v>
      </c>
      <c r="Y26" s="48">
        <v>387.86</v>
      </c>
      <c r="Z26" s="11">
        <f t="shared" si="17"/>
        <v>675.47</v>
      </c>
      <c r="AA26" s="48">
        <v>242.56</v>
      </c>
      <c r="AB26" s="48">
        <v>306.44</v>
      </c>
      <c r="AC26" s="48">
        <v>355.35</v>
      </c>
      <c r="AD26" s="48">
        <v>270.91000000000003</v>
      </c>
      <c r="AE26" s="11">
        <f t="shared" si="18"/>
        <v>1175.26</v>
      </c>
      <c r="AF26" s="48">
        <v>0</v>
      </c>
      <c r="AG26" s="48">
        <v>0</v>
      </c>
      <c r="AH26" s="48">
        <v>96</v>
      </c>
      <c r="AI26" s="48">
        <v>327.64999999999998</v>
      </c>
      <c r="AJ26" s="11">
        <f t="shared" si="19"/>
        <v>423.65</v>
      </c>
      <c r="AK26" s="48">
        <v>0</v>
      </c>
      <c r="AL26" s="48">
        <v>0</v>
      </c>
      <c r="AM26" s="48">
        <v>40.950000000000003</v>
      </c>
      <c r="AN26" s="48">
        <v>234.84</v>
      </c>
      <c r="AO26" s="11">
        <f t="shared" si="20"/>
        <v>275.79000000000002</v>
      </c>
      <c r="AP26" s="48">
        <v>0</v>
      </c>
      <c r="AQ26" s="48">
        <v>0</v>
      </c>
      <c r="AR26" s="48">
        <v>0</v>
      </c>
      <c r="AS26" s="48">
        <v>0</v>
      </c>
      <c r="AT26" s="15">
        <f>SUM(AP26:AS26)</f>
        <v>0</v>
      </c>
      <c r="AX26" s="19"/>
    </row>
    <row r="27" spans="1:50" x14ac:dyDescent="0.25">
      <c r="A27" s="18" t="s">
        <v>26</v>
      </c>
      <c r="B27" s="11">
        <v>1122.6300000000001</v>
      </c>
      <c r="C27" s="11">
        <v>0</v>
      </c>
      <c r="D27" s="11">
        <v>0</v>
      </c>
      <c r="E27" s="11">
        <v>0</v>
      </c>
      <c r="F27" s="11">
        <f>SUM(B27:E27)</f>
        <v>1122.6300000000001</v>
      </c>
      <c r="G27" s="48">
        <v>1015.54</v>
      </c>
      <c r="H27" s="48">
        <v>0</v>
      </c>
      <c r="I27" s="11">
        <v>0</v>
      </c>
      <c r="J27" s="11">
        <v>0</v>
      </c>
      <c r="K27" s="11">
        <f>SUM(G27:J27)</f>
        <v>1015.54</v>
      </c>
      <c r="L27" s="48">
        <v>535.29</v>
      </c>
      <c r="M27" s="48">
        <v>0</v>
      </c>
      <c r="N27" s="48">
        <v>0</v>
      </c>
      <c r="O27" s="48">
        <v>0</v>
      </c>
      <c r="P27" s="11">
        <f t="shared" si="15"/>
        <v>535.29</v>
      </c>
      <c r="Q27" s="48">
        <v>587.34</v>
      </c>
      <c r="R27" s="48">
        <v>0</v>
      </c>
      <c r="S27" s="48">
        <v>18.45</v>
      </c>
      <c r="T27" s="48">
        <v>0</v>
      </c>
      <c r="U27" s="11">
        <f t="shared" si="16"/>
        <v>605.79000000000008</v>
      </c>
      <c r="V27" s="48">
        <v>746.03</v>
      </c>
      <c r="W27" s="48">
        <v>0</v>
      </c>
      <c r="X27" s="48">
        <v>0</v>
      </c>
      <c r="Y27" s="48">
        <v>0</v>
      </c>
      <c r="Z27" s="11">
        <f t="shared" si="17"/>
        <v>746.03</v>
      </c>
      <c r="AA27" s="48">
        <v>535.29</v>
      </c>
      <c r="AB27" s="48">
        <v>0</v>
      </c>
      <c r="AC27" s="48">
        <v>0</v>
      </c>
      <c r="AD27" s="48">
        <v>0</v>
      </c>
      <c r="AE27" s="11">
        <f t="shared" si="18"/>
        <v>535.29</v>
      </c>
      <c r="AF27" s="48">
        <v>0</v>
      </c>
      <c r="AG27" s="48">
        <v>587.34</v>
      </c>
      <c r="AH27" s="48">
        <v>0</v>
      </c>
      <c r="AI27" s="48">
        <v>0</v>
      </c>
      <c r="AJ27" s="11">
        <f t="shared" si="19"/>
        <v>587.34</v>
      </c>
      <c r="AK27" s="48">
        <v>0</v>
      </c>
      <c r="AL27" s="48">
        <v>587.34</v>
      </c>
      <c r="AM27" s="48">
        <v>0</v>
      </c>
      <c r="AN27" s="48">
        <v>0</v>
      </c>
      <c r="AO27" s="11">
        <f t="shared" si="20"/>
        <v>587.34</v>
      </c>
      <c r="AP27" s="48">
        <v>0</v>
      </c>
      <c r="AQ27" s="48">
        <v>0</v>
      </c>
      <c r="AR27" s="48">
        <v>0</v>
      </c>
      <c r="AS27" s="48">
        <v>0</v>
      </c>
      <c r="AT27" s="15">
        <f>SUM(AP27:AS27)</f>
        <v>0</v>
      </c>
      <c r="AX27" s="19"/>
    </row>
    <row r="28" spans="1:50" x14ac:dyDescent="0.25">
      <c r="A28" s="18"/>
      <c r="B28" s="11"/>
      <c r="C28" s="11"/>
      <c r="D28" s="11"/>
      <c r="E28" s="11"/>
      <c r="F28" s="11"/>
      <c r="G28" s="48"/>
      <c r="H28" s="48"/>
      <c r="I28" s="11"/>
      <c r="J28" s="11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11"/>
      <c r="AR28" s="48"/>
      <c r="AS28" s="48"/>
      <c r="AT28" s="47"/>
      <c r="AX28" s="19"/>
    </row>
    <row r="29" spans="1:50" x14ac:dyDescent="0.25">
      <c r="A29" s="21" t="s">
        <v>27</v>
      </c>
      <c r="B29" s="11">
        <f>SUM(B25:B27)</f>
        <v>1432.54</v>
      </c>
      <c r="C29" s="11">
        <f>SUM(C25:C27)</f>
        <v>611.30999999999995</v>
      </c>
      <c r="D29" s="11">
        <f>SUM(D25:D27)</f>
        <v>791.24</v>
      </c>
      <c r="E29" s="11">
        <f>SUM(E25:E27)</f>
        <v>1823.36</v>
      </c>
      <c r="F29" s="11">
        <f>SUM(B29:E29)</f>
        <v>4658.45</v>
      </c>
      <c r="G29" s="11">
        <f>SUM(G25:G27)</f>
        <v>2263.39</v>
      </c>
      <c r="H29" s="11">
        <f>SUM(H25:H27)</f>
        <v>484.98</v>
      </c>
      <c r="I29" s="11">
        <f>SUM(I25:I27)</f>
        <v>0</v>
      </c>
      <c r="J29" s="11">
        <f>SUM(J25:J27)</f>
        <v>0</v>
      </c>
      <c r="K29" s="11">
        <f>SUM(G29:J29)</f>
        <v>2748.37</v>
      </c>
      <c r="L29" s="11">
        <f>SUM(L25:L27)</f>
        <v>811.9</v>
      </c>
      <c r="M29" s="11">
        <f>SUM(M25:M27)</f>
        <v>84.12</v>
      </c>
      <c r="N29" s="11">
        <f>SUM(N25:N27)</f>
        <v>234.99</v>
      </c>
      <c r="O29" s="11">
        <f>SUM(O25:O27)</f>
        <v>286.62</v>
      </c>
      <c r="P29" s="11">
        <f t="shared" ref="P29" si="21">SUM(L29:O29)</f>
        <v>1417.63</v>
      </c>
      <c r="Q29" s="11">
        <f>SUM(Q25:Q27)</f>
        <v>587.34</v>
      </c>
      <c r="R29" s="11">
        <f>SUM(R25:R27)</f>
        <v>27.3</v>
      </c>
      <c r="S29" s="11">
        <f>SUM(S25:S27)</f>
        <v>72.64</v>
      </c>
      <c r="T29" s="11">
        <f>SUM(T25:T27)</f>
        <v>237.12</v>
      </c>
      <c r="U29" s="11">
        <f t="shared" ref="U29" si="22">SUM(Q29:T29)</f>
        <v>924.4</v>
      </c>
      <c r="V29" s="11">
        <f>SUM(V25:V27)</f>
        <v>834.91</v>
      </c>
      <c r="W29" s="11">
        <f>SUM(W25:W27)</f>
        <v>187.44</v>
      </c>
      <c r="X29" s="11">
        <f>SUM(X25:X27)</f>
        <v>106.84</v>
      </c>
      <c r="Y29" s="11">
        <f>SUM(Y25:Y27)</f>
        <v>459.26</v>
      </c>
      <c r="Z29" s="11">
        <f t="shared" ref="Z29" si="23">SUM(V29:Y29)</f>
        <v>1588.4499999999998</v>
      </c>
      <c r="AA29" s="11">
        <f>SUM(AA25:AA27)</f>
        <v>777.84999999999991</v>
      </c>
      <c r="AB29" s="11">
        <f>SUM(AB25:AB27)</f>
        <v>306.44</v>
      </c>
      <c r="AC29" s="11">
        <f>SUM(AC25:AC27)</f>
        <v>355.35</v>
      </c>
      <c r="AD29" s="11">
        <f>SUM(AD25:AD27)</f>
        <v>270.91000000000003</v>
      </c>
      <c r="AE29" s="11">
        <f t="shared" ref="AE29" si="24">SUM(AA29:AD29)</f>
        <v>1710.55</v>
      </c>
      <c r="AF29" s="11">
        <f>SUM(AF25:AF27)</f>
        <v>0</v>
      </c>
      <c r="AG29" s="11">
        <f>SUM(AG25:AG27)</f>
        <v>587.34</v>
      </c>
      <c r="AH29" s="11">
        <f>SUM(AH25:AH27)</f>
        <v>106.5</v>
      </c>
      <c r="AI29" s="11">
        <f>SUM(AI25:AI27)</f>
        <v>327.64999999999998</v>
      </c>
      <c r="AJ29" s="11">
        <f t="shared" ref="AJ29" si="25">SUM(AF29:AI29)</f>
        <v>1021.49</v>
      </c>
      <c r="AK29" s="11">
        <f>SUM(AK25:AK27)</f>
        <v>0</v>
      </c>
      <c r="AL29" s="11">
        <f>SUM(AL25:AL27)</f>
        <v>587.34</v>
      </c>
      <c r="AM29" s="11">
        <f>SUM(AM25:AM27)</f>
        <v>40.950000000000003</v>
      </c>
      <c r="AN29" s="11">
        <f>SUM(AN25:AN27)</f>
        <v>234.84</v>
      </c>
      <c r="AO29" s="11">
        <f t="shared" ref="AO29" si="26">SUM(AK29:AN29)</f>
        <v>863.13000000000011</v>
      </c>
      <c r="AP29" s="11">
        <f>SUM(AP25:AP27)</f>
        <v>0</v>
      </c>
      <c r="AQ29" s="11">
        <f>SUM(AQ25:AQ27)</f>
        <v>0</v>
      </c>
      <c r="AR29" s="11">
        <f>SUM(AR25:AR27)</f>
        <v>288.75</v>
      </c>
      <c r="AS29" s="11">
        <f>SUM(AS25:AS27)</f>
        <v>0</v>
      </c>
      <c r="AT29" s="15">
        <f>SUM(AP29:AS29)</f>
        <v>288.75</v>
      </c>
      <c r="AU29" s="19"/>
      <c r="AX29" s="19"/>
    </row>
    <row r="30" spans="1:50" x14ac:dyDescent="0.25">
      <c r="A30" s="25"/>
      <c r="B30" s="11"/>
      <c r="C30" s="11"/>
      <c r="D30" s="11"/>
      <c r="E30" s="11"/>
      <c r="F30" s="11"/>
      <c r="G30" s="48"/>
      <c r="H30" s="48"/>
      <c r="I30" s="11"/>
      <c r="J30" s="11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7"/>
      <c r="AX30" s="19"/>
    </row>
    <row r="31" spans="1:50" x14ac:dyDescent="0.25">
      <c r="A31" s="16"/>
      <c r="B31" s="11"/>
      <c r="C31" s="11"/>
      <c r="D31" s="11"/>
      <c r="E31" s="11"/>
      <c r="F31" s="11"/>
      <c r="G31" s="48"/>
      <c r="H31" s="48"/>
      <c r="I31" s="11"/>
      <c r="J31" s="11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7"/>
      <c r="AX31" s="19"/>
    </row>
    <row r="32" spans="1:50" ht="12.75" x14ac:dyDescent="0.25">
      <c r="A32" s="7" t="s">
        <v>34</v>
      </c>
      <c r="B32" s="11">
        <v>1332.5</v>
      </c>
      <c r="C32" s="11">
        <v>0</v>
      </c>
      <c r="D32" s="11">
        <v>0</v>
      </c>
      <c r="E32" s="11">
        <v>0</v>
      </c>
      <c r="F32" s="11">
        <f>SUM(B32:E32)</f>
        <v>1332.5</v>
      </c>
      <c r="G32" s="48">
        <v>0</v>
      </c>
      <c r="H32" s="48">
        <v>0</v>
      </c>
      <c r="I32" s="11">
        <v>0</v>
      </c>
      <c r="J32" s="11">
        <v>0</v>
      </c>
      <c r="K32" s="11">
        <f>SUM(G32:J32)</f>
        <v>0</v>
      </c>
      <c r="L32" s="48">
        <v>340</v>
      </c>
      <c r="M32" s="48">
        <v>742.5</v>
      </c>
      <c r="N32" s="48">
        <v>0</v>
      </c>
      <c r="O32" s="48">
        <v>0</v>
      </c>
      <c r="P32" s="11">
        <f t="shared" ref="P32" si="27">SUM(L32:O32)</f>
        <v>1082.5</v>
      </c>
      <c r="Q32" s="48">
        <v>0</v>
      </c>
      <c r="R32" s="48">
        <v>742.5</v>
      </c>
      <c r="S32" s="48">
        <v>0</v>
      </c>
      <c r="T32" s="48">
        <v>0</v>
      </c>
      <c r="U32" s="11">
        <f t="shared" ref="U32" si="28">SUM(Q32:T32)</f>
        <v>742.5</v>
      </c>
      <c r="V32" s="48">
        <v>250</v>
      </c>
      <c r="W32" s="48">
        <v>3787.92</v>
      </c>
      <c r="X32" s="48">
        <v>0</v>
      </c>
      <c r="Y32" s="48">
        <v>0</v>
      </c>
      <c r="Z32" s="11">
        <f>SUM(V32:Y32)</f>
        <v>4037.92</v>
      </c>
      <c r="AA32" s="48">
        <v>0</v>
      </c>
      <c r="AB32" s="48">
        <v>742.5</v>
      </c>
      <c r="AC32" s="48">
        <v>0</v>
      </c>
      <c r="AD32" s="48">
        <v>0</v>
      </c>
      <c r="AE32" s="11">
        <f t="shared" ref="AE32" si="29">SUM(AA32:AD32)</f>
        <v>742.5</v>
      </c>
      <c r="AF32" s="48">
        <v>0</v>
      </c>
      <c r="AG32" s="48">
        <v>742.5</v>
      </c>
      <c r="AH32" s="48">
        <v>0</v>
      </c>
      <c r="AI32" s="48">
        <v>0</v>
      </c>
      <c r="AJ32" s="11">
        <f t="shared" ref="AJ32" si="30">SUM(AF32:AI32)</f>
        <v>742.5</v>
      </c>
      <c r="AK32" s="48">
        <v>0</v>
      </c>
      <c r="AL32" s="48">
        <v>742.5</v>
      </c>
      <c r="AM32" s="48">
        <v>0</v>
      </c>
      <c r="AN32" s="48">
        <v>0</v>
      </c>
      <c r="AO32" s="11">
        <f t="shared" ref="AO32" si="31">SUM(AK32:AN32)</f>
        <v>742.5</v>
      </c>
      <c r="AP32" s="48">
        <v>0</v>
      </c>
      <c r="AQ32" s="48">
        <v>3200</v>
      </c>
      <c r="AR32" s="48">
        <v>0</v>
      </c>
      <c r="AS32" s="48">
        <f>-3200+7609.25</f>
        <v>4409.25</v>
      </c>
      <c r="AT32" s="15">
        <f>SUM(AP32:AS32)</f>
        <v>7609.25</v>
      </c>
      <c r="AX32" s="19"/>
    </row>
    <row r="33" spans="1:50" x14ac:dyDescent="0.25">
      <c r="A33" s="21" t="s">
        <v>35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5"/>
      <c r="AU33" s="19"/>
    </row>
    <row r="34" spans="1:50" x14ac:dyDescent="0.25">
      <c r="A34" s="1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5"/>
    </row>
    <row r="35" spans="1:50" x14ac:dyDescent="0.25">
      <c r="A35" s="26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5"/>
      <c r="AX35" s="19"/>
    </row>
    <row r="36" spans="1:50" x14ac:dyDescent="0.25">
      <c r="A36" s="26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5"/>
    </row>
    <row r="37" spans="1:50" x14ac:dyDescent="0.25">
      <c r="A37" s="27" t="s">
        <v>33</v>
      </c>
      <c r="B37" s="56"/>
      <c r="C37" s="56"/>
      <c r="D37" s="56"/>
      <c r="E37" s="56"/>
      <c r="F37" s="56"/>
      <c r="G37" s="56"/>
      <c r="H37" s="20"/>
      <c r="I37" s="56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3"/>
    </row>
    <row r="38" spans="1:50" ht="12.75" thickBot="1" x14ac:dyDescent="0.3">
      <c r="A38" s="28" t="s">
        <v>30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58"/>
      <c r="N38" s="58"/>
      <c r="O38" s="58"/>
      <c r="P38" s="57"/>
      <c r="Q38" s="59"/>
      <c r="R38" s="60"/>
      <c r="S38" s="60"/>
      <c r="T38" s="60"/>
      <c r="U38" s="61"/>
      <c r="V38" s="57"/>
      <c r="W38" s="57"/>
      <c r="X38" s="57"/>
      <c r="Y38" s="57"/>
      <c r="Z38" s="29"/>
      <c r="AA38" s="30"/>
      <c r="AB38" s="30"/>
      <c r="AC38" s="30"/>
      <c r="AD38" s="30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44"/>
      <c r="AQ38" s="44"/>
      <c r="AR38" s="44"/>
      <c r="AS38" s="44"/>
      <c r="AT38" s="31"/>
    </row>
    <row r="39" spans="1:50" ht="12.75" thickTop="1" x14ac:dyDescent="0.25">
      <c r="A39" s="32"/>
      <c r="B39" s="33"/>
      <c r="C39" s="33"/>
      <c r="D39" s="33"/>
      <c r="E39" s="33"/>
      <c r="F39" s="3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4"/>
      <c r="V39" s="34"/>
      <c r="W39" s="34"/>
      <c r="X39" s="34"/>
      <c r="Y39" s="34"/>
      <c r="Z39" s="34"/>
      <c r="AA39" s="35"/>
      <c r="AB39" s="35"/>
      <c r="AC39" s="35"/>
      <c r="AD39" s="35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3"/>
      <c r="AQ39" s="33"/>
      <c r="AR39" s="33"/>
      <c r="AS39" s="33"/>
      <c r="AT39" s="33"/>
    </row>
    <row r="40" spans="1:50" x14ac:dyDescent="0.25">
      <c r="A40" s="36"/>
      <c r="C40" s="39"/>
      <c r="D40" s="39"/>
      <c r="E40" s="39"/>
      <c r="H40" s="39"/>
      <c r="I40" s="39"/>
      <c r="J40" s="39"/>
      <c r="M40" s="39"/>
      <c r="N40" s="39"/>
      <c r="O40" s="39"/>
      <c r="P40" s="1"/>
      <c r="R40" s="39"/>
      <c r="S40" s="39"/>
      <c r="T40" s="39"/>
      <c r="W40" s="39"/>
      <c r="X40" s="39"/>
      <c r="Y40" s="39"/>
      <c r="AB40" s="39"/>
      <c r="AC40" s="39"/>
      <c r="AD40" s="39"/>
      <c r="AG40" s="39"/>
      <c r="AH40" s="39"/>
      <c r="AI40" s="39"/>
      <c r="AL40" s="39"/>
      <c r="AM40" s="39"/>
      <c r="AN40" s="39"/>
      <c r="AQ40" s="39"/>
      <c r="AR40" s="39"/>
      <c r="AS40" s="39"/>
      <c r="AT40" s="39"/>
      <c r="AU40" s="19"/>
    </row>
    <row r="41" spans="1:50" x14ac:dyDescent="0.25">
      <c r="A41" s="68" t="s">
        <v>45</v>
      </c>
      <c r="B41" s="69" t="s">
        <v>6</v>
      </c>
      <c r="D41" s="39"/>
      <c r="E41" s="39"/>
      <c r="G41" s="39"/>
      <c r="H41" s="39"/>
      <c r="I41" s="39"/>
      <c r="J41" s="39"/>
      <c r="L41" s="39"/>
      <c r="M41" s="39"/>
      <c r="N41" s="39"/>
      <c r="O41" s="39"/>
      <c r="Q41" s="39"/>
      <c r="R41" s="39"/>
      <c r="S41" s="39"/>
      <c r="T41" s="39"/>
      <c r="V41" s="39"/>
      <c r="W41" s="39"/>
      <c r="X41" s="39"/>
      <c r="Y41" s="39"/>
      <c r="AA41" s="39"/>
      <c r="AB41" s="39"/>
      <c r="AC41" s="39"/>
      <c r="AD41" s="39"/>
      <c r="AF41" s="39"/>
      <c r="AG41" s="39"/>
      <c r="AH41" s="39"/>
      <c r="AI41" s="39"/>
      <c r="AK41" s="39"/>
      <c r="AL41" s="39"/>
      <c r="AM41" s="39"/>
      <c r="AN41" s="39"/>
      <c r="AP41" s="39"/>
      <c r="AQ41" s="39"/>
      <c r="AR41" s="39"/>
      <c r="AS41" s="39"/>
      <c r="AT41" s="39"/>
      <c r="AU41" s="19"/>
    </row>
    <row r="42" spans="1:50" x14ac:dyDescent="0.25">
      <c r="B42" s="37" t="s">
        <v>46</v>
      </c>
      <c r="AU42" s="19"/>
    </row>
    <row r="43" spans="1:50" x14ac:dyDescent="0.25">
      <c r="AU43" s="19"/>
    </row>
    <row r="44" spans="1:50" x14ac:dyDescent="0.25">
      <c r="A44" s="1" t="s">
        <v>47</v>
      </c>
      <c r="B44" s="66">
        <v>247</v>
      </c>
    </row>
    <row r="45" spans="1:50" x14ac:dyDescent="0.25">
      <c r="A45" s="1" t="s">
        <v>48</v>
      </c>
      <c r="B45" s="66">
        <v>2443.5700000000002</v>
      </c>
    </row>
    <row r="46" spans="1:50" x14ac:dyDescent="0.25">
      <c r="B46" s="67">
        <f>SUM(B44:B45)</f>
        <v>2690.57</v>
      </c>
    </row>
    <row r="47" spans="1:50" x14ac:dyDescent="0.25">
      <c r="B47" s="66"/>
    </row>
    <row r="50" spans="1:2" x14ac:dyDescent="0.25">
      <c r="B50" s="37" t="s">
        <v>49</v>
      </c>
    </row>
    <row r="51" spans="1:2" x14ac:dyDescent="0.25">
      <c r="A51" s="1" t="s">
        <v>50</v>
      </c>
      <c r="B51" s="66">
        <v>52.05</v>
      </c>
    </row>
    <row r="52" spans="1:2" x14ac:dyDescent="0.25">
      <c r="A52" s="1" t="s">
        <v>53</v>
      </c>
      <c r="B52" s="66">
        <v>165.29</v>
      </c>
    </row>
    <row r="53" spans="1:2" x14ac:dyDescent="0.25">
      <c r="A53" s="1" t="s">
        <v>51</v>
      </c>
      <c r="B53" s="66">
        <v>165.29</v>
      </c>
    </row>
    <row r="54" spans="1:2" x14ac:dyDescent="0.25">
      <c r="A54" s="1" t="s">
        <v>52</v>
      </c>
      <c r="B54" s="66">
        <v>370</v>
      </c>
    </row>
    <row r="55" spans="1:2" x14ac:dyDescent="0.25">
      <c r="A55" s="1" t="s">
        <v>54</v>
      </c>
      <c r="B55" s="66">
        <v>370</v>
      </c>
    </row>
    <row r="56" spans="1:2" x14ac:dyDescent="0.25">
      <c r="B56" s="67">
        <f>SUM(B51:B55)</f>
        <v>1122.6300000000001</v>
      </c>
    </row>
  </sheetData>
  <mergeCells count="9">
    <mergeCell ref="B2:F2"/>
    <mergeCell ref="AA2:AE2"/>
    <mergeCell ref="AP2:AT2"/>
    <mergeCell ref="G2:K2"/>
    <mergeCell ref="Q2:U2"/>
    <mergeCell ref="L2:P2"/>
    <mergeCell ref="V2:Z2"/>
    <mergeCell ref="AF2:AJ2"/>
    <mergeCell ref="AK2:AO2"/>
  </mergeCells>
  <pageMargins left="0.25" right="0.25" top="0.75" bottom="0.75" header="0.3" footer="0.3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aghiemst</dc:creator>
  <cp:lastModifiedBy>Coppens, E (Ellen)</cp:lastModifiedBy>
  <cp:lastPrinted>2017-09-08T14:47:16Z</cp:lastPrinted>
  <dcterms:created xsi:type="dcterms:W3CDTF">2015-09-14T11:47:13Z</dcterms:created>
  <dcterms:modified xsi:type="dcterms:W3CDTF">2019-04-30T15:22:59Z</dcterms:modified>
</cp:coreProperties>
</file>